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NISHIKOU\Desktop\"/>
    </mc:Choice>
  </mc:AlternateContent>
  <xr:revisionPtr revIDLastSave="0" documentId="13_ncr:1_{00D840CC-E590-4CBB-81B1-62FFB8C6A3E9}" xr6:coauthVersionLast="47" xr6:coauthVersionMax="47" xr10:uidLastSave="{00000000-0000-0000-0000-000000000000}"/>
  <bookViews>
    <workbookView xWindow="-120" yWindow="-120" windowWidth="29040" windowHeight="15840" tabRatio="917" xr2:uid="{00000000-000D-0000-FFFF-FFFF00000000}"/>
  </bookViews>
  <sheets>
    <sheet name="市郡別" sheetId="48" r:id="rId1"/>
    <sheet name="愛媛1" sheetId="49" r:id="rId2"/>
    <sheet name="愛媛2" sheetId="50" r:id="rId3"/>
    <sheet name="愛媛3" sheetId="51" r:id="rId4"/>
    <sheet name="愛媛4" sheetId="52" r:id="rId5"/>
    <sheet name="愛媛5" sheetId="53" r:id="rId6"/>
    <sheet name="愛媛6" sheetId="54" r:id="rId7"/>
    <sheet name="ﾎﾟｽﾃｨﾝｸﾞ" sheetId="55" r:id="rId8"/>
  </sheets>
  <definedNames>
    <definedName name="_xlnm._FilterDatabase" localSheetId="0" hidden="1">市郡別!$F$3:$F$4</definedName>
    <definedName name="_xlnm.Print_Area" localSheetId="7">ﾎﾟｽﾃｨﾝｸﾞ!$A$1:$U$52</definedName>
    <definedName name="_xlnm.Print_Area" localSheetId="1">愛媛1!$A$1:$U$56</definedName>
    <definedName name="_xlnm.Print_Area" localSheetId="2">愛媛2!$A$1:$U$46</definedName>
    <definedName name="_xlnm.Print_Area" localSheetId="3">愛媛3!$A$1:$U$54</definedName>
    <definedName name="_xlnm.Print_Area" localSheetId="4">愛媛4!$A$1:$U$48</definedName>
    <definedName name="_xlnm.Print_Area" localSheetId="5">愛媛5!$A$1:$U$58</definedName>
    <definedName name="_xlnm.Print_Area" localSheetId="6">愛媛6!$A$1:$U$50</definedName>
    <definedName name="_xlnm.Print_Area" localSheetId="0">市郡別!$A$2:$Q$34</definedName>
  </definedNames>
  <calcPr calcId="191029"/>
</workbook>
</file>

<file path=xl/calcChain.xml><?xml version="1.0" encoding="utf-8"?>
<calcChain xmlns="http://schemas.openxmlformats.org/spreadsheetml/2006/main">
  <c r="G23" i="55" l="1"/>
  <c r="F23" i="55"/>
  <c r="S20" i="51" l="1"/>
  <c r="G39" i="51"/>
  <c r="D20" i="51"/>
  <c r="M23" i="50"/>
  <c r="S15" i="50"/>
  <c r="G15" i="50"/>
  <c r="P40" i="55"/>
  <c r="O40" i="55"/>
  <c r="P32" i="55"/>
  <c r="O32" i="55"/>
  <c r="O25" i="55"/>
  <c r="P25" i="55"/>
  <c r="P15" i="55"/>
  <c r="O15" i="55"/>
  <c r="M40" i="55"/>
  <c r="L40" i="55"/>
  <c r="M31" i="55"/>
  <c r="L31" i="55"/>
  <c r="L49" i="55" s="1"/>
  <c r="M23" i="55"/>
  <c r="L23" i="55"/>
  <c r="M15" i="55"/>
  <c r="M49" i="55" s="1"/>
  <c r="L15" i="55"/>
  <c r="J45" i="55"/>
  <c r="I45" i="55"/>
  <c r="J36" i="55"/>
  <c r="I36" i="55"/>
  <c r="J27" i="55"/>
  <c r="I27" i="55"/>
  <c r="J18" i="55"/>
  <c r="I18" i="55"/>
  <c r="G29" i="55"/>
  <c r="F29" i="55"/>
  <c r="G14" i="55"/>
  <c r="F14" i="55"/>
  <c r="D37" i="55"/>
  <c r="D49" i="55" s="1"/>
  <c r="C37" i="55"/>
  <c r="C49" i="55" s="1"/>
  <c r="P49" i="55" l="1"/>
  <c r="J49" i="55"/>
  <c r="G49" i="55"/>
  <c r="I49" i="55"/>
  <c r="O49" i="55"/>
  <c r="F49" i="55"/>
  <c r="S2" i="55"/>
  <c r="P2" i="55"/>
  <c r="K2" i="55"/>
  <c r="G2" i="55"/>
  <c r="A2" i="55"/>
  <c r="C53" i="53"/>
  <c r="D41" i="54"/>
  <c r="D22" i="54"/>
  <c r="D21" i="54"/>
  <c r="L3" i="55" l="1"/>
  <c r="N3" i="55" s="1"/>
  <c r="A49" i="55"/>
  <c r="S53" i="49"/>
  <c r="R53" i="49"/>
  <c r="P53" i="49"/>
  <c r="O53" i="49"/>
  <c r="M53" i="49"/>
  <c r="L53" i="49"/>
  <c r="J53" i="49"/>
  <c r="I53" i="49"/>
  <c r="G53" i="49"/>
  <c r="F53" i="49"/>
  <c r="C53" i="49"/>
  <c r="O17" i="52" l="1"/>
  <c r="D42" i="54"/>
  <c r="D35" i="54"/>
  <c r="D23" i="54"/>
  <c r="D14" i="54"/>
  <c r="D40" i="53"/>
  <c r="D33" i="53"/>
  <c r="D22" i="53"/>
  <c r="D15" i="53"/>
  <c r="D46" i="51"/>
  <c r="D37" i="51"/>
  <c r="D21" i="51"/>
  <c r="D38" i="51" s="1"/>
  <c r="D39" i="50"/>
  <c r="D40" i="50" s="1"/>
  <c r="D29" i="50"/>
  <c r="D28" i="50"/>
  <c r="D26" i="50"/>
  <c r="D24" i="50"/>
  <c r="D16" i="50"/>
  <c r="S42" i="54"/>
  <c r="R42" i="54"/>
  <c r="P42" i="54"/>
  <c r="O42" i="54"/>
  <c r="M42" i="54"/>
  <c r="L42" i="54"/>
  <c r="J42" i="54"/>
  <c r="I42" i="54"/>
  <c r="G42" i="54"/>
  <c r="F42" i="54"/>
  <c r="C42" i="54"/>
  <c r="S35" i="54"/>
  <c r="R35" i="54"/>
  <c r="P35" i="54"/>
  <c r="O35" i="54"/>
  <c r="M35" i="54"/>
  <c r="L35" i="54"/>
  <c r="J35" i="54"/>
  <c r="I35" i="54"/>
  <c r="G35" i="54"/>
  <c r="F35" i="54"/>
  <c r="C35" i="54"/>
  <c r="S23" i="54"/>
  <c r="R23" i="54"/>
  <c r="P23" i="54"/>
  <c r="O23" i="54"/>
  <c r="M23" i="54"/>
  <c r="L23" i="54"/>
  <c r="J23" i="54"/>
  <c r="I23" i="54"/>
  <c r="G23" i="54"/>
  <c r="F23" i="54"/>
  <c r="C23" i="54"/>
  <c r="S14" i="54"/>
  <c r="R14" i="54"/>
  <c r="P14" i="54"/>
  <c r="O14" i="54"/>
  <c r="M14" i="54"/>
  <c r="L14" i="54"/>
  <c r="J14" i="54"/>
  <c r="I14" i="54"/>
  <c r="G14" i="54"/>
  <c r="F14" i="54"/>
  <c r="C14" i="54"/>
  <c r="S53" i="53"/>
  <c r="R53" i="53"/>
  <c r="P53" i="53"/>
  <c r="O53" i="53"/>
  <c r="M53" i="53"/>
  <c r="L53" i="53"/>
  <c r="J53" i="53"/>
  <c r="I53" i="53"/>
  <c r="G53" i="53"/>
  <c r="F53" i="53"/>
  <c r="D53" i="53"/>
  <c r="S40" i="53"/>
  <c r="R40" i="53"/>
  <c r="P40" i="53"/>
  <c r="O40" i="53"/>
  <c r="M40" i="53"/>
  <c r="J40" i="53"/>
  <c r="I40" i="53"/>
  <c r="G40" i="53"/>
  <c r="F40" i="53"/>
  <c r="C40" i="53"/>
  <c r="S33" i="53"/>
  <c r="R33" i="53"/>
  <c r="P33" i="53"/>
  <c r="O33" i="53"/>
  <c r="M33" i="53"/>
  <c r="J33" i="53"/>
  <c r="I33" i="53"/>
  <c r="G33" i="53"/>
  <c r="F33" i="53"/>
  <c r="C33" i="53"/>
  <c r="S22" i="53"/>
  <c r="R22" i="53"/>
  <c r="P22" i="53"/>
  <c r="O22" i="53"/>
  <c r="M22" i="53"/>
  <c r="L22" i="53"/>
  <c r="J22" i="53"/>
  <c r="I22" i="53"/>
  <c r="G22" i="53"/>
  <c r="F22" i="53"/>
  <c r="C22" i="53"/>
  <c r="S15" i="53"/>
  <c r="R15" i="53"/>
  <c r="P15" i="53"/>
  <c r="O15" i="53"/>
  <c r="M15" i="53"/>
  <c r="L15" i="53"/>
  <c r="J15" i="53"/>
  <c r="I15" i="53"/>
  <c r="G15" i="53"/>
  <c r="F15" i="53"/>
  <c r="C15" i="53"/>
  <c r="S41" i="52"/>
  <c r="R41" i="52"/>
  <c r="P41" i="52"/>
  <c r="O41" i="52"/>
  <c r="M41" i="52"/>
  <c r="L41" i="52"/>
  <c r="J41" i="52"/>
  <c r="I41" i="52"/>
  <c r="G41" i="52"/>
  <c r="F41" i="52"/>
  <c r="D41" i="52"/>
  <c r="C41" i="52"/>
  <c r="S28" i="52"/>
  <c r="R28" i="52"/>
  <c r="P28" i="52"/>
  <c r="O28" i="52"/>
  <c r="M28" i="52"/>
  <c r="L28" i="52"/>
  <c r="J28" i="52"/>
  <c r="I28" i="52"/>
  <c r="G28" i="52"/>
  <c r="F28" i="52"/>
  <c r="D28" i="52"/>
  <c r="C28" i="52"/>
  <c r="S17" i="52"/>
  <c r="S45" i="52" s="1"/>
  <c r="R17" i="52"/>
  <c r="P17" i="52"/>
  <c r="P45" i="52" s="1"/>
  <c r="M17" i="52"/>
  <c r="L17" i="52"/>
  <c r="J17" i="52"/>
  <c r="I17" i="52"/>
  <c r="G17" i="52"/>
  <c r="F17" i="52"/>
  <c r="D17" i="52"/>
  <c r="C17" i="52"/>
  <c r="M46" i="51"/>
  <c r="L46" i="51"/>
  <c r="J46" i="51"/>
  <c r="I46" i="51"/>
  <c r="G46" i="51"/>
  <c r="F46" i="51"/>
  <c r="C46" i="51"/>
  <c r="S37" i="51"/>
  <c r="R37" i="51"/>
  <c r="P37" i="51"/>
  <c r="O37" i="51"/>
  <c r="M37" i="51"/>
  <c r="L37" i="51"/>
  <c r="J37" i="51"/>
  <c r="I37" i="51"/>
  <c r="G37" i="51"/>
  <c r="F37" i="51"/>
  <c r="C37" i="51"/>
  <c r="S21" i="51"/>
  <c r="S38" i="51" s="1"/>
  <c r="S51" i="51" s="1"/>
  <c r="R21" i="51"/>
  <c r="P21" i="51"/>
  <c r="P38" i="51" s="1"/>
  <c r="P51" i="51" s="1"/>
  <c r="O21" i="51"/>
  <c r="M21" i="51"/>
  <c r="M38" i="51" s="1"/>
  <c r="M51" i="51" s="1"/>
  <c r="L21" i="51"/>
  <c r="J21" i="51"/>
  <c r="I21" i="51"/>
  <c r="G21" i="51"/>
  <c r="F21" i="51"/>
  <c r="C21" i="51"/>
  <c r="S40" i="50"/>
  <c r="S43" i="50" s="1"/>
  <c r="R40" i="50"/>
  <c r="P40" i="50"/>
  <c r="O40" i="50"/>
  <c r="M40" i="50"/>
  <c r="L40" i="50"/>
  <c r="J40" i="50"/>
  <c r="I40" i="50"/>
  <c r="G40" i="50"/>
  <c r="F40" i="50"/>
  <c r="C40" i="50"/>
  <c r="S30" i="50"/>
  <c r="R30" i="50"/>
  <c r="P30" i="50"/>
  <c r="O30" i="50"/>
  <c r="M30" i="50"/>
  <c r="L30" i="50"/>
  <c r="J30" i="50"/>
  <c r="I30" i="50"/>
  <c r="G30" i="50"/>
  <c r="F30" i="50"/>
  <c r="C30" i="50"/>
  <c r="S24" i="50"/>
  <c r="R24" i="50"/>
  <c r="P24" i="50"/>
  <c r="O24" i="50"/>
  <c r="M24" i="50"/>
  <c r="L24" i="50"/>
  <c r="J24" i="50"/>
  <c r="I24" i="50"/>
  <c r="G24" i="50"/>
  <c r="F24" i="50"/>
  <c r="C24" i="50"/>
  <c r="S16" i="50"/>
  <c r="R16" i="50"/>
  <c r="P16" i="50"/>
  <c r="O16" i="50"/>
  <c r="M16" i="50"/>
  <c r="L16" i="50"/>
  <c r="J16" i="50"/>
  <c r="I16" i="50"/>
  <c r="G16" i="50"/>
  <c r="F16" i="50"/>
  <c r="C16" i="50"/>
  <c r="O9" i="48"/>
  <c r="I9" i="48"/>
  <c r="G9" i="48"/>
  <c r="E9" i="48"/>
  <c r="J38" i="51" l="1"/>
  <c r="J51" i="51" s="1"/>
  <c r="G43" i="50"/>
  <c r="M43" i="50"/>
  <c r="R43" i="50"/>
  <c r="L43" i="50"/>
  <c r="F43" i="50"/>
  <c r="D53" i="49"/>
  <c r="L3" i="49" s="1"/>
  <c r="O44" i="54"/>
  <c r="O23" i="53"/>
  <c r="O54" i="53" s="1"/>
  <c r="M45" i="52"/>
  <c r="G45" i="52"/>
  <c r="D45" i="52"/>
  <c r="J45" i="52"/>
  <c r="F38" i="51"/>
  <c r="F51" i="51" s="1"/>
  <c r="O43" i="50"/>
  <c r="C43" i="50"/>
  <c r="J43" i="50"/>
  <c r="P43" i="50"/>
  <c r="I43" i="50"/>
  <c r="I45" i="52"/>
  <c r="L45" i="52"/>
  <c r="I23" i="53"/>
  <c r="I54" i="53" s="1"/>
  <c r="F9" i="48"/>
  <c r="L38" i="51"/>
  <c r="L51" i="51" s="1"/>
  <c r="O45" i="52"/>
  <c r="J9" i="48"/>
  <c r="R45" i="52"/>
  <c r="R23" i="53"/>
  <c r="R54" i="53" s="1"/>
  <c r="C23" i="53"/>
  <c r="C54" i="53" s="1"/>
  <c r="I44" i="54"/>
  <c r="F45" i="52"/>
  <c r="L23" i="53"/>
  <c r="L54" i="53" s="1"/>
  <c r="B9" i="48"/>
  <c r="K9" i="48"/>
  <c r="D9" i="48"/>
  <c r="H9" i="48"/>
  <c r="N9" i="48"/>
  <c r="O38" i="51"/>
  <c r="O51" i="51" s="1"/>
  <c r="C44" i="54"/>
  <c r="J44" i="54"/>
  <c r="P44" i="54"/>
  <c r="L44" i="54"/>
  <c r="R44" i="54"/>
  <c r="G44" i="54"/>
  <c r="M44" i="54"/>
  <c r="S44" i="54"/>
  <c r="F23" i="53"/>
  <c r="F54" i="53" s="1"/>
  <c r="F44" i="54"/>
  <c r="R38" i="51"/>
  <c r="R51" i="51" s="1"/>
  <c r="I38" i="51"/>
  <c r="I51" i="51" s="1"/>
  <c r="G23" i="53"/>
  <c r="G54" i="53" s="1"/>
  <c r="J23" i="53"/>
  <c r="J54" i="53" s="1"/>
  <c r="M23" i="53"/>
  <c r="M54" i="53" s="1"/>
  <c r="P23" i="53"/>
  <c r="P54" i="53" s="1"/>
  <c r="S23" i="53"/>
  <c r="S54" i="53" s="1"/>
  <c r="D30" i="50"/>
  <c r="D43" i="50" s="1"/>
  <c r="C38" i="51"/>
  <c r="C51" i="51" s="1"/>
  <c r="C45" i="52"/>
  <c r="G38" i="51"/>
  <c r="G51" i="51" s="1"/>
  <c r="D51" i="51"/>
  <c r="D44" i="54"/>
  <c r="D23" i="53"/>
  <c r="D54" i="53" s="1"/>
  <c r="C9" i="48" l="1"/>
  <c r="O46" i="54"/>
  <c r="R46" i="54"/>
  <c r="M46" i="54"/>
  <c r="L46" i="54"/>
  <c r="F46" i="54"/>
  <c r="I46" i="54"/>
  <c r="G46" i="54"/>
  <c r="S46" i="54"/>
  <c r="P46" i="54"/>
  <c r="J46" i="54"/>
  <c r="C46" i="54"/>
  <c r="D46" i="54"/>
  <c r="M16" i="48"/>
  <c r="L16" i="48"/>
  <c r="K27" i="48" l="1"/>
  <c r="J27" i="48"/>
  <c r="I27" i="48"/>
  <c r="G27" i="48"/>
  <c r="F27" i="48"/>
  <c r="E27" i="48"/>
  <c r="C27" i="48"/>
  <c r="N26" i="48"/>
  <c r="K26" i="48"/>
  <c r="I26" i="48"/>
  <c r="G26" i="48"/>
  <c r="E26" i="48"/>
  <c r="C26" i="48"/>
  <c r="K25" i="48"/>
  <c r="I25" i="48"/>
  <c r="F25" i="48"/>
  <c r="E25" i="48"/>
  <c r="B25" i="48"/>
  <c r="G23" i="48"/>
  <c r="E23" i="48"/>
  <c r="C23" i="48"/>
  <c r="B23" i="48"/>
  <c r="N22" i="48"/>
  <c r="G22" i="48"/>
  <c r="F22" i="48"/>
  <c r="C22" i="48"/>
  <c r="K19" i="48"/>
  <c r="I19" i="48"/>
  <c r="G19" i="48"/>
  <c r="F19" i="48"/>
  <c r="E19" i="48"/>
  <c r="C19" i="48"/>
  <c r="K18" i="48"/>
  <c r="I18" i="48"/>
  <c r="H18" i="48"/>
  <c r="E18" i="48"/>
  <c r="O22" i="48"/>
  <c r="O10" i="48"/>
  <c r="O11" i="48"/>
  <c r="O13" i="48"/>
  <c r="O27" i="48"/>
  <c r="O26" i="48"/>
  <c r="O25" i="48"/>
  <c r="J25" i="48"/>
  <c r="O18" i="48"/>
  <c r="G18" i="48"/>
  <c r="K13" i="48"/>
  <c r="J13" i="48"/>
  <c r="I13" i="48"/>
  <c r="H13" i="48"/>
  <c r="G13" i="48"/>
  <c r="F13" i="48"/>
  <c r="E13" i="48"/>
  <c r="C13" i="48"/>
  <c r="B13" i="48"/>
  <c r="N11" i="48"/>
  <c r="K11" i="48"/>
  <c r="J11" i="48"/>
  <c r="I11" i="48"/>
  <c r="H11" i="48"/>
  <c r="G11" i="48"/>
  <c r="F11" i="48"/>
  <c r="E11" i="48"/>
  <c r="C11" i="48"/>
  <c r="N10" i="48"/>
  <c r="I10" i="48"/>
  <c r="G10" i="48"/>
  <c r="E10" i="48"/>
  <c r="D10" i="48"/>
  <c r="C10" i="48"/>
  <c r="K24" i="48"/>
  <c r="J24" i="48"/>
  <c r="H25" i="48"/>
  <c r="D25" i="48"/>
  <c r="D13" i="48"/>
  <c r="B14" i="48"/>
  <c r="C25" i="48"/>
  <c r="E22" i="48"/>
  <c r="A2" i="49"/>
  <c r="A2" i="52" s="1"/>
  <c r="G2" i="49"/>
  <c r="G2" i="53" s="1"/>
  <c r="K2" i="49"/>
  <c r="P2" i="49"/>
  <c r="S56" i="49"/>
  <c r="S48" i="52" s="1"/>
  <c r="P2" i="50"/>
  <c r="C14" i="48"/>
  <c r="D14" i="48"/>
  <c r="E14" i="48"/>
  <c r="F14" i="48"/>
  <c r="G14" i="48"/>
  <c r="H14" i="48"/>
  <c r="I14" i="48"/>
  <c r="K14" i="48"/>
  <c r="N14" i="48"/>
  <c r="O14" i="48"/>
  <c r="P2" i="51"/>
  <c r="B16" i="48"/>
  <c r="C16" i="48"/>
  <c r="D16" i="48"/>
  <c r="E16" i="48"/>
  <c r="F16" i="48"/>
  <c r="P2" i="52"/>
  <c r="C20" i="48"/>
  <c r="E20" i="48"/>
  <c r="F20" i="48"/>
  <c r="G20" i="48"/>
  <c r="I20" i="48"/>
  <c r="J20" i="48"/>
  <c r="K20" i="48"/>
  <c r="O20" i="48"/>
  <c r="P2" i="53"/>
  <c r="J21" i="48"/>
  <c r="B24" i="48"/>
  <c r="C24" i="48"/>
  <c r="D24" i="48"/>
  <c r="E24" i="48"/>
  <c r="F24" i="48"/>
  <c r="G24" i="48"/>
  <c r="H24" i="48"/>
  <c r="I24" i="48"/>
  <c r="N24" i="48"/>
  <c r="O24" i="48"/>
  <c r="P2" i="54"/>
  <c r="J26" i="48"/>
  <c r="B28" i="48"/>
  <c r="C28" i="48"/>
  <c r="D28" i="48"/>
  <c r="E28" i="48"/>
  <c r="F28" i="48"/>
  <c r="G28" i="48"/>
  <c r="H28" i="48"/>
  <c r="J28" i="48"/>
  <c r="K28" i="48"/>
  <c r="N28" i="48"/>
  <c r="Q4" i="48"/>
  <c r="S2" i="50" s="1"/>
  <c r="F10" i="48"/>
  <c r="J10" i="48"/>
  <c r="K10" i="48"/>
  <c r="P12" i="48"/>
  <c r="Q12" i="48"/>
  <c r="N13" i="48"/>
  <c r="J16" i="48"/>
  <c r="K16" i="48"/>
  <c r="N16" i="48"/>
  <c r="O16" i="48"/>
  <c r="P17" i="48"/>
  <c r="Q17" i="48"/>
  <c r="D18" i="48"/>
  <c r="F18" i="48"/>
  <c r="N18" i="48"/>
  <c r="D19" i="48"/>
  <c r="H19" i="48"/>
  <c r="J19" i="48"/>
  <c r="N19" i="48"/>
  <c r="B22" i="48"/>
  <c r="H22" i="48"/>
  <c r="I22" i="48"/>
  <c r="D23" i="48"/>
  <c r="F23" i="48"/>
  <c r="H23" i="48"/>
  <c r="I23" i="48"/>
  <c r="N23" i="48"/>
  <c r="O23" i="48"/>
  <c r="N25" i="48"/>
  <c r="B26" i="48"/>
  <c r="F26" i="48"/>
  <c r="B27" i="48"/>
  <c r="D27" i="48"/>
  <c r="H27" i="48"/>
  <c r="N27" i="48"/>
  <c r="L29" i="48"/>
  <c r="M29" i="48"/>
  <c r="O19" i="48"/>
  <c r="B10" i="48"/>
  <c r="B18" i="48"/>
  <c r="B11" i="48"/>
  <c r="O21" i="48"/>
  <c r="D11" i="48"/>
  <c r="A16" i="50"/>
  <c r="D22" i="48"/>
  <c r="Q20" i="48" l="1"/>
  <c r="G2" i="54"/>
  <c r="S54" i="51"/>
  <c r="J15" i="48"/>
  <c r="S58" i="53"/>
  <c r="S50" i="54"/>
  <c r="S2" i="52"/>
  <c r="B15" i="48"/>
  <c r="S46" i="50"/>
  <c r="G2" i="52"/>
  <c r="A35" i="54"/>
  <c r="A14" i="54"/>
  <c r="K2" i="50"/>
  <c r="Q19" i="48"/>
  <c r="C15" i="48"/>
  <c r="G15" i="48"/>
  <c r="I15" i="48"/>
  <c r="O15" i="48"/>
  <c r="A2" i="54"/>
  <c r="A2" i="51"/>
  <c r="A2" i="50"/>
  <c r="A2" i="53"/>
  <c r="C18" i="48"/>
  <c r="Q18" i="48" s="1"/>
  <c r="A42" i="54"/>
  <c r="O28" i="48"/>
  <c r="A24" i="50"/>
  <c r="G2" i="51"/>
  <c r="Q27" i="48"/>
  <c r="G2" i="50"/>
  <c r="Q23" i="48"/>
  <c r="E21" i="48"/>
  <c r="Q13" i="48"/>
  <c r="F21" i="48"/>
  <c r="K2" i="52"/>
  <c r="A28" i="52"/>
  <c r="Q14" i="48"/>
  <c r="Q26" i="48"/>
  <c r="S2" i="53"/>
  <c r="S2" i="54"/>
  <c r="K2" i="54"/>
  <c r="K2" i="51"/>
  <c r="I28" i="48"/>
  <c r="A37" i="51"/>
  <c r="Q10" i="48"/>
  <c r="Q22" i="48"/>
  <c r="S2" i="49"/>
  <c r="K2" i="53"/>
  <c r="P11" i="48"/>
  <c r="A17" i="52"/>
  <c r="A15" i="53"/>
  <c r="H21" i="48"/>
  <c r="A33" i="53"/>
  <c r="P23" i="48"/>
  <c r="S2" i="51"/>
  <c r="P24" i="48"/>
  <c r="P25" i="48"/>
  <c r="P27" i="48"/>
  <c r="P28" i="48"/>
  <c r="D26" i="48"/>
  <c r="H26" i="48"/>
  <c r="G25" i="48"/>
  <c r="Q25" i="48" s="1"/>
  <c r="A23" i="54"/>
  <c r="Q24" i="48"/>
  <c r="P22" i="48"/>
  <c r="A53" i="53"/>
  <c r="A40" i="53"/>
  <c r="N21" i="48"/>
  <c r="C21" i="48"/>
  <c r="K21" i="48"/>
  <c r="B21" i="48"/>
  <c r="I21" i="48"/>
  <c r="A22" i="53"/>
  <c r="A41" i="52"/>
  <c r="N20" i="48"/>
  <c r="H20" i="48"/>
  <c r="D20" i="48"/>
  <c r="B20" i="48"/>
  <c r="J18" i="48"/>
  <c r="P18" i="48" s="1"/>
  <c r="B19" i="48"/>
  <c r="P19" i="48" s="1"/>
  <c r="P16" i="48"/>
  <c r="A46" i="51"/>
  <c r="G16" i="48"/>
  <c r="Q16" i="48" s="1"/>
  <c r="D15" i="48"/>
  <c r="A21" i="51"/>
  <c r="F15" i="48"/>
  <c r="P14" i="48"/>
  <c r="A40" i="50"/>
  <c r="P13" i="48"/>
  <c r="A30" i="50"/>
  <c r="Q11" i="48"/>
  <c r="H10" i="48"/>
  <c r="P10" i="48" s="1"/>
  <c r="A43" i="50" l="1"/>
  <c r="H15" i="48"/>
  <c r="H29" i="48" s="1"/>
  <c r="A51" i="51"/>
  <c r="A44" i="54"/>
  <c r="A45" i="52"/>
  <c r="P9" i="48"/>
  <c r="J29" i="48"/>
  <c r="Q28" i="48"/>
  <c r="K15" i="48"/>
  <c r="K29" i="48" s="1"/>
  <c r="I29" i="48"/>
  <c r="C29" i="48"/>
  <c r="L3" i="52"/>
  <c r="E15" i="48"/>
  <c r="E29" i="48" s="1"/>
  <c r="O29" i="48"/>
  <c r="G21" i="48"/>
  <c r="G29" i="48" s="1"/>
  <c r="L3" i="54"/>
  <c r="A53" i="49"/>
  <c r="P26" i="48"/>
  <c r="N15" i="48"/>
  <c r="N29" i="48" s="1"/>
  <c r="L3" i="53"/>
  <c r="D21" i="48"/>
  <c r="P21" i="48" s="1"/>
  <c r="P20" i="48"/>
  <c r="F29" i="48"/>
  <c r="L3" i="50"/>
  <c r="Q9" i="48"/>
  <c r="A54" i="53" l="1"/>
  <c r="B29" i="48"/>
  <c r="L3" i="51"/>
  <c r="N3" i="49" s="1"/>
  <c r="Q15" i="48"/>
  <c r="Q21" i="48"/>
  <c r="P15" i="48"/>
  <c r="A46" i="54"/>
  <c r="D29" i="48"/>
  <c r="Q29" i="48"/>
  <c r="K4" i="48" s="1"/>
  <c r="P29" i="48" l="1"/>
  <c r="N3" i="52"/>
  <c r="N3" i="51"/>
  <c r="N3" i="53"/>
  <c r="N3" i="54"/>
  <c r="N3" i="50"/>
</calcChain>
</file>

<file path=xl/sharedStrings.xml><?xml version="1.0" encoding="utf-8"?>
<sst xmlns="http://schemas.openxmlformats.org/spreadsheetml/2006/main" count="1786" uniqueCount="503">
  <si>
    <t>砥部町</t>
    <rPh sb="0" eb="2">
      <t>トベ</t>
    </rPh>
    <rPh sb="2" eb="3">
      <t>チョウ</t>
    </rPh>
    <phoneticPr fontId="6"/>
  </si>
  <si>
    <t>松前町</t>
    <rPh sb="0" eb="2">
      <t>マサキ</t>
    </rPh>
    <rPh sb="2" eb="3">
      <t>チョウ</t>
    </rPh>
    <phoneticPr fontId="6"/>
  </si>
  <si>
    <t>津島町</t>
    <rPh sb="0" eb="1">
      <t>ツ</t>
    </rPh>
    <rPh sb="1" eb="2">
      <t>シマ</t>
    </rPh>
    <rPh sb="2" eb="3">
      <t>チョウ</t>
    </rPh>
    <phoneticPr fontId="6"/>
  </si>
  <si>
    <t>吉田町</t>
    <rPh sb="0" eb="3">
      <t>ヨシダチョウ</t>
    </rPh>
    <phoneticPr fontId="6"/>
  </si>
  <si>
    <t>三間町</t>
    <rPh sb="0" eb="1">
      <t>サン</t>
    </rPh>
    <rPh sb="1" eb="2">
      <t>マ</t>
    </rPh>
    <rPh sb="2" eb="3">
      <t>チョウ</t>
    </rPh>
    <phoneticPr fontId="6"/>
  </si>
  <si>
    <t>松野町</t>
    <rPh sb="0" eb="1">
      <t>マツ</t>
    </rPh>
    <rPh sb="1" eb="2">
      <t>ノ</t>
    </rPh>
    <rPh sb="2" eb="3">
      <t>チョウ</t>
    </rPh>
    <phoneticPr fontId="6"/>
  </si>
  <si>
    <t>椿</t>
  </si>
  <si>
    <t>今治東に含む</t>
  </si>
  <si>
    <t>今治中に含む</t>
  </si>
  <si>
    <t>新居浜中央</t>
  </si>
  <si>
    <t>伊方町</t>
    <rPh sb="0" eb="1">
      <t>イ</t>
    </rPh>
    <rPh sb="1" eb="2">
      <t>カタ</t>
    </rPh>
    <rPh sb="2" eb="3">
      <t>チョウ</t>
    </rPh>
    <phoneticPr fontId="6"/>
  </si>
  <si>
    <t>地  区</t>
    <rPh sb="0" eb="1">
      <t>チ</t>
    </rPh>
    <rPh sb="3" eb="4">
      <t>ク</t>
    </rPh>
    <phoneticPr fontId="6"/>
  </si>
  <si>
    <t>内子町</t>
    <rPh sb="0" eb="3">
      <t>ウチコチョウ</t>
    </rPh>
    <phoneticPr fontId="6"/>
  </si>
  <si>
    <t>《総   計》</t>
    <rPh sb="1" eb="2">
      <t>フサ</t>
    </rPh>
    <rPh sb="5" eb="6">
      <t>ケイ</t>
    </rPh>
    <phoneticPr fontId="6"/>
  </si>
  <si>
    <t>松山市</t>
    <rPh sb="0" eb="3">
      <t>マツヤマシ</t>
    </rPh>
    <phoneticPr fontId="6"/>
  </si>
  <si>
    <t>伊予市</t>
    <rPh sb="0" eb="3">
      <t>イヨシ</t>
    </rPh>
    <phoneticPr fontId="6"/>
  </si>
  <si>
    <t>伊予郡</t>
    <rPh sb="0" eb="3">
      <t>イヨグン</t>
    </rPh>
    <phoneticPr fontId="6"/>
  </si>
  <si>
    <t>上浮穴郡</t>
    <rPh sb="0" eb="1">
      <t>ウエ</t>
    </rPh>
    <rPh sb="1" eb="2">
      <t>ウ</t>
    </rPh>
    <rPh sb="2" eb="3">
      <t>アナ</t>
    </rPh>
    <rPh sb="3" eb="4">
      <t>グン</t>
    </rPh>
    <phoneticPr fontId="6"/>
  </si>
  <si>
    <t>新居浜市</t>
    <rPh sb="0" eb="4">
      <t>ニイハマシ</t>
    </rPh>
    <phoneticPr fontId="6"/>
  </si>
  <si>
    <t>西条市</t>
    <rPh sb="0" eb="3">
      <t>サイジョウシ</t>
    </rPh>
    <phoneticPr fontId="6"/>
  </si>
  <si>
    <t>宇和島市</t>
    <rPh sb="0" eb="4">
      <t>ウワジマシ</t>
    </rPh>
    <phoneticPr fontId="6"/>
  </si>
  <si>
    <t>北宇和郡</t>
    <rPh sb="0" eb="1">
      <t>キタ</t>
    </rPh>
    <rPh sb="1" eb="3">
      <t>ウワ</t>
    </rPh>
    <rPh sb="3" eb="4">
      <t>グン</t>
    </rPh>
    <phoneticPr fontId="6"/>
  </si>
  <si>
    <t>南宇和郡</t>
    <rPh sb="0" eb="1">
      <t>ミナミ</t>
    </rPh>
    <rPh sb="1" eb="3">
      <t>ウワ</t>
    </rPh>
    <rPh sb="3" eb="4">
      <t>グン</t>
    </rPh>
    <phoneticPr fontId="6"/>
  </si>
  <si>
    <t>八幡浜市</t>
    <rPh sb="0" eb="3">
      <t>ヤワタハマ</t>
    </rPh>
    <rPh sb="3" eb="4">
      <t>シ</t>
    </rPh>
    <phoneticPr fontId="6"/>
  </si>
  <si>
    <t>西宇和郡</t>
    <rPh sb="0" eb="1">
      <t>ニシ</t>
    </rPh>
    <rPh sb="1" eb="3">
      <t>ウワ</t>
    </rPh>
    <rPh sb="3" eb="4">
      <t>グン</t>
    </rPh>
    <phoneticPr fontId="6"/>
  </si>
  <si>
    <t>大洲市</t>
    <rPh sb="0" eb="3">
      <t>オオズシ</t>
    </rPh>
    <phoneticPr fontId="6"/>
  </si>
  <si>
    <t>喜多郡</t>
    <rPh sb="0" eb="2">
      <t>キタ</t>
    </rPh>
    <rPh sb="2" eb="3">
      <t>グン</t>
    </rPh>
    <phoneticPr fontId="6"/>
  </si>
  <si>
    <t>(島嶼部)</t>
    <rPh sb="1" eb="2">
      <t>シマ</t>
    </rPh>
    <rPh sb="2" eb="3">
      <t>シマ</t>
    </rPh>
    <rPh sb="3" eb="4">
      <t>ブ</t>
    </rPh>
    <phoneticPr fontId="6"/>
  </si>
  <si>
    <t>各      紙      部      数</t>
    <rPh sb="0" eb="1">
      <t>カク</t>
    </rPh>
    <rPh sb="7" eb="8">
      <t>カミ</t>
    </rPh>
    <rPh sb="14" eb="15">
      <t>ブ</t>
    </rPh>
    <rPh sb="21" eb="22">
      <t>カズ</t>
    </rPh>
    <phoneticPr fontId="6"/>
  </si>
  <si>
    <t>合  計</t>
    <rPh sb="0" eb="1">
      <t>ゴウ</t>
    </rPh>
    <rPh sb="3" eb="4">
      <t>ケイ</t>
    </rPh>
    <phoneticPr fontId="6"/>
  </si>
  <si>
    <t>スポンサー名</t>
    <rPh sb="5" eb="6">
      <t>メイ</t>
    </rPh>
    <phoneticPr fontId="6"/>
  </si>
  <si>
    <t>広告タイトル</t>
    <rPh sb="0" eb="2">
      <t>コウコク</t>
    </rPh>
    <phoneticPr fontId="6"/>
  </si>
  <si>
    <t>朝日新聞</t>
    <rPh sb="0" eb="2">
      <t>アサヒ</t>
    </rPh>
    <rPh sb="2" eb="4">
      <t>シンブン</t>
    </rPh>
    <phoneticPr fontId="6"/>
  </si>
  <si>
    <t>読売新聞</t>
    <rPh sb="0" eb="2">
      <t>ヨミウリ</t>
    </rPh>
    <rPh sb="2" eb="4">
      <t>シンブン</t>
    </rPh>
    <phoneticPr fontId="6"/>
  </si>
  <si>
    <t>毎日新聞</t>
    <rPh sb="0" eb="2">
      <t>マイニチ</t>
    </rPh>
    <rPh sb="2" eb="4">
      <t>シンブン</t>
    </rPh>
    <phoneticPr fontId="6"/>
  </si>
  <si>
    <t>折込数</t>
    <rPh sb="0" eb="2">
      <t>オリコミ</t>
    </rPh>
    <rPh sb="2" eb="3">
      <t>スウ</t>
    </rPh>
    <phoneticPr fontId="6"/>
  </si>
  <si>
    <t>部   数</t>
  </si>
  <si>
    <t>部   数</t>
    <rPh sb="0" eb="1">
      <t>ブ</t>
    </rPh>
    <rPh sb="4" eb="5">
      <t>カズ</t>
    </rPh>
    <phoneticPr fontId="6"/>
  </si>
  <si>
    <t>様</t>
    <rPh sb="0" eb="1">
      <t>サマ</t>
    </rPh>
    <phoneticPr fontId="6"/>
  </si>
  <si>
    <t>折込枚数</t>
    <rPh sb="0" eb="2">
      <t>オリコミ</t>
    </rPh>
    <rPh sb="2" eb="4">
      <t>マイスウ</t>
    </rPh>
    <phoneticPr fontId="6"/>
  </si>
  <si>
    <t>枚</t>
    <rPh sb="0" eb="1">
      <t>マイ</t>
    </rPh>
    <phoneticPr fontId="6"/>
  </si>
  <si>
    <t>折  込  日</t>
    <rPh sb="0" eb="1">
      <t>オリ</t>
    </rPh>
    <rPh sb="3" eb="4">
      <t>コミ</t>
    </rPh>
    <rPh sb="6" eb="7">
      <t>ヒ</t>
    </rPh>
    <phoneticPr fontId="6"/>
  </si>
  <si>
    <t>曜日</t>
    <rPh sb="0" eb="2">
      <t>ヨウビ</t>
    </rPh>
    <phoneticPr fontId="6"/>
  </si>
  <si>
    <t>曜  日</t>
    <rPh sb="0" eb="1">
      <t>ヨウ</t>
    </rPh>
    <rPh sb="3" eb="4">
      <t>ヒ</t>
    </rPh>
    <phoneticPr fontId="6"/>
  </si>
  <si>
    <t>合計枚数</t>
    <rPh sb="0" eb="2">
      <t>ゴウケイ</t>
    </rPh>
    <rPh sb="2" eb="4">
      <t>マイスウ</t>
    </rPh>
    <phoneticPr fontId="6"/>
  </si>
  <si>
    <t>下記の</t>
    <rPh sb="0" eb="2">
      <t>カキ</t>
    </rPh>
    <phoneticPr fontId="6"/>
  </si>
  <si>
    <t>【愛媛県　市郡別部数表】</t>
    <rPh sb="1" eb="4">
      <t>エヒメケン</t>
    </rPh>
    <rPh sb="5" eb="6">
      <t>シ</t>
    </rPh>
    <rPh sb="6" eb="7">
      <t>グン</t>
    </rPh>
    <rPh sb="7" eb="8">
      <t>ベツ</t>
    </rPh>
    <rPh sb="8" eb="11">
      <t>ブスウヒョウ</t>
    </rPh>
    <phoneticPr fontId="6"/>
  </si>
  <si>
    <t>部分と愛媛１～６シートの折込数をご記入下さい。</t>
    <rPh sb="0" eb="2">
      <t>ブブン</t>
    </rPh>
    <rPh sb="3" eb="5">
      <t>エヒメ</t>
    </rPh>
    <rPh sb="12" eb="14">
      <t>オリコミ</t>
    </rPh>
    <rPh sb="14" eb="15">
      <t>スウ</t>
    </rPh>
    <rPh sb="17" eb="19">
      <t>キニュウ</t>
    </rPh>
    <rPh sb="19" eb="20">
      <t>クダ</t>
    </rPh>
    <phoneticPr fontId="6"/>
  </si>
  <si>
    <t>小     計</t>
  </si>
  <si>
    <t>合      計</t>
  </si>
  <si>
    <t>関前</t>
    <rPh sb="0" eb="2">
      <t>セキゼン</t>
    </rPh>
    <phoneticPr fontId="6"/>
  </si>
  <si>
    <t>宇和島市合計</t>
    <rPh sb="0" eb="3">
      <t>ウワジマ</t>
    </rPh>
    <rPh sb="3" eb="4">
      <t>シ</t>
    </rPh>
    <rPh sb="4" eb="6">
      <t>ゴウケイ</t>
    </rPh>
    <phoneticPr fontId="6"/>
  </si>
  <si>
    <t>合　　計</t>
    <rPh sb="0" eb="1">
      <t>ゴウ</t>
    </rPh>
    <rPh sb="3" eb="4">
      <t>ケイ</t>
    </rPh>
    <phoneticPr fontId="6"/>
  </si>
  <si>
    <t>三瓶町</t>
    <rPh sb="0" eb="2">
      <t>ミカメ</t>
    </rPh>
    <rPh sb="2" eb="3">
      <t>マチ</t>
    </rPh>
    <phoneticPr fontId="6"/>
  </si>
  <si>
    <t>宇和町</t>
    <rPh sb="0" eb="2">
      <t>ウワ</t>
    </rPh>
    <rPh sb="2" eb="3">
      <t>マチ</t>
    </rPh>
    <phoneticPr fontId="6"/>
  </si>
  <si>
    <t>愛媛4</t>
    <rPh sb="0" eb="2">
      <t>エヒメ</t>
    </rPh>
    <phoneticPr fontId="6"/>
  </si>
  <si>
    <t>※</t>
    <phoneticPr fontId="6"/>
  </si>
  <si>
    <t>　　サンケイ新聞</t>
    <rPh sb="6" eb="8">
      <t>シンブン</t>
    </rPh>
    <phoneticPr fontId="6"/>
  </si>
  <si>
    <t>高原町</t>
    <rPh sb="0" eb="2">
      <t>コウゲン</t>
    </rPh>
    <rPh sb="2" eb="3">
      <t>マチ</t>
    </rPh>
    <phoneticPr fontId="6"/>
  </si>
  <si>
    <t>　　　久万</t>
    <rPh sb="3" eb="5">
      <t>クマ</t>
    </rPh>
    <phoneticPr fontId="6"/>
  </si>
  <si>
    <t>東温市</t>
    <rPh sb="0" eb="1">
      <t>ヒガシ</t>
    </rPh>
    <rPh sb="1" eb="2">
      <t>オン</t>
    </rPh>
    <rPh sb="2" eb="3">
      <t>シ</t>
    </rPh>
    <phoneticPr fontId="6"/>
  </si>
  <si>
    <t>上島町</t>
    <rPh sb="0" eb="1">
      <t>ウエ</t>
    </rPh>
    <rPh sb="1" eb="2">
      <t>シマ</t>
    </rPh>
    <rPh sb="2" eb="3">
      <t>マチ</t>
    </rPh>
    <phoneticPr fontId="6"/>
  </si>
  <si>
    <t>サイズ</t>
    <phoneticPr fontId="6"/>
  </si>
  <si>
    <r>
      <t>今治市</t>
    </r>
    <r>
      <rPr>
        <u/>
        <sz val="7"/>
        <color indexed="12"/>
        <rFont val="ＭＳ Ｐゴシック"/>
        <family val="3"/>
        <charset val="128"/>
      </rPr>
      <t>（島含む）</t>
    </r>
    <rPh sb="0" eb="3">
      <t>イマバリシ</t>
    </rPh>
    <rPh sb="4" eb="5">
      <t>シマ</t>
    </rPh>
    <rPh sb="5" eb="6">
      <t>フク</t>
    </rPh>
    <phoneticPr fontId="6"/>
  </si>
  <si>
    <t>吉海町</t>
    <rPh sb="0" eb="2">
      <t>ヨシウミ</t>
    </rPh>
    <rPh sb="2" eb="3">
      <t>チョウ</t>
    </rPh>
    <phoneticPr fontId="6"/>
  </si>
  <si>
    <t>宮窪町</t>
    <rPh sb="0" eb="2">
      <t>ミヤクボ</t>
    </rPh>
    <rPh sb="2" eb="3">
      <t>マチ</t>
    </rPh>
    <phoneticPr fontId="6"/>
  </si>
  <si>
    <t>大三島町</t>
    <rPh sb="0" eb="3">
      <t>オオミシマ</t>
    </rPh>
    <rPh sb="3" eb="4">
      <t>チョウ</t>
    </rPh>
    <phoneticPr fontId="6"/>
  </si>
  <si>
    <t>上浦町</t>
    <rPh sb="0" eb="2">
      <t>カミウラ</t>
    </rPh>
    <rPh sb="2" eb="3">
      <t>チョウ</t>
    </rPh>
    <phoneticPr fontId="6"/>
  </si>
  <si>
    <t>伯方町</t>
    <rPh sb="0" eb="2">
      <t>ハカタ</t>
    </rPh>
    <rPh sb="2" eb="3">
      <t>チョウ</t>
    </rPh>
    <phoneticPr fontId="6"/>
  </si>
  <si>
    <t>今治市合計</t>
    <rPh sb="0" eb="3">
      <t>イマバリシ</t>
    </rPh>
    <rPh sb="3" eb="5">
      <t>ゴウケイ</t>
    </rPh>
    <phoneticPr fontId="6"/>
  </si>
  <si>
    <t>四
国
中
央
市</t>
    <phoneticPr fontId="6"/>
  </si>
  <si>
    <t>西
条
市</t>
    <phoneticPr fontId="6"/>
  </si>
  <si>
    <t>鬼北町</t>
    <rPh sb="0" eb="1">
      <t>キ</t>
    </rPh>
    <rPh sb="1" eb="2">
      <t>ホク</t>
    </rPh>
    <rPh sb="2" eb="3">
      <t>チョウ</t>
    </rPh>
    <phoneticPr fontId="6"/>
  </si>
  <si>
    <t>愛南町</t>
    <rPh sb="0" eb="1">
      <t>アイ</t>
    </rPh>
    <rPh sb="1" eb="2">
      <t>ナン</t>
    </rPh>
    <rPh sb="2" eb="3">
      <t>マチ</t>
    </rPh>
    <phoneticPr fontId="6"/>
  </si>
  <si>
    <t>明浜町</t>
    <rPh sb="0" eb="1">
      <t>ア</t>
    </rPh>
    <rPh sb="1" eb="2">
      <t>ハマ</t>
    </rPh>
    <rPh sb="2" eb="3">
      <t>マチ</t>
    </rPh>
    <phoneticPr fontId="6"/>
  </si>
  <si>
    <t>城川町</t>
    <rPh sb="0" eb="1">
      <t>シロ</t>
    </rPh>
    <rPh sb="1" eb="2">
      <t>カワ</t>
    </rPh>
    <rPh sb="2" eb="3">
      <t>マチ</t>
    </rPh>
    <phoneticPr fontId="6"/>
  </si>
  <si>
    <t>野村町</t>
    <rPh sb="0" eb="2">
      <t>ノムラ</t>
    </rPh>
    <rPh sb="2" eb="3">
      <t>マチ</t>
    </rPh>
    <phoneticPr fontId="6"/>
  </si>
  <si>
    <t>大
洲
市</t>
    <rPh sb="0" eb="1">
      <t>ダイ</t>
    </rPh>
    <rPh sb="3" eb="4">
      <t>シュウ</t>
    </rPh>
    <rPh sb="6" eb="7">
      <t>シ</t>
    </rPh>
    <phoneticPr fontId="6"/>
  </si>
  <si>
    <t>折 込 枚 数</t>
    <phoneticPr fontId="6"/>
  </si>
  <si>
    <t>伊予市</t>
    <phoneticPr fontId="6"/>
  </si>
  <si>
    <t>東
温
市</t>
    <phoneticPr fontId="6"/>
  </si>
  <si>
    <t>今治市①</t>
    <phoneticPr fontId="6"/>
  </si>
  <si>
    <t>新居浜市</t>
    <phoneticPr fontId="6"/>
  </si>
  <si>
    <t>宇和島市</t>
    <phoneticPr fontId="6"/>
  </si>
  <si>
    <t>八
幡
浜
市</t>
    <phoneticPr fontId="6"/>
  </si>
  <si>
    <t>西予市</t>
    <rPh sb="0" eb="1">
      <t>ニシ</t>
    </rPh>
    <rPh sb="1" eb="2">
      <t>ヨ</t>
    </rPh>
    <rPh sb="2" eb="3">
      <t>シ</t>
    </rPh>
    <phoneticPr fontId="6"/>
  </si>
  <si>
    <t>四国中央市</t>
    <rPh sb="0" eb="2">
      <t>シコク</t>
    </rPh>
    <rPh sb="2" eb="4">
      <t>チュウオウ</t>
    </rPh>
    <rPh sb="4" eb="5">
      <t>シ</t>
    </rPh>
    <phoneticPr fontId="6"/>
  </si>
  <si>
    <t>伊予市　読売・サンケイ新聞は同一販売店です。</t>
    <rPh sb="0" eb="3">
      <t>イヨシ</t>
    </rPh>
    <rPh sb="4" eb="6">
      <t>ヨミウリ</t>
    </rPh>
    <rPh sb="11" eb="13">
      <t>シンブン</t>
    </rPh>
    <rPh sb="14" eb="16">
      <t>ドウイツ</t>
    </rPh>
    <rPh sb="16" eb="19">
      <t>ハンバイテン</t>
    </rPh>
    <phoneticPr fontId="6"/>
  </si>
  <si>
    <t>サンケイ新聞西条東・西は同一販売店です。</t>
    <rPh sb="4" eb="6">
      <t>シンブン</t>
    </rPh>
    <rPh sb="6" eb="8">
      <t>サイジョウ</t>
    </rPh>
    <rPh sb="8" eb="9">
      <t>ヒガシ</t>
    </rPh>
    <rPh sb="10" eb="11">
      <t>ニシ</t>
    </rPh>
    <rPh sb="12" eb="14">
      <t>ドウイツ</t>
    </rPh>
    <rPh sb="14" eb="17">
      <t>ハンバイテン</t>
    </rPh>
    <phoneticPr fontId="6"/>
  </si>
  <si>
    <t>ス　ポ　ン　サ　ー　名</t>
  </si>
  <si>
    <t>広告タイトル</t>
  </si>
  <si>
    <t>サイズ</t>
  </si>
  <si>
    <t>折　込　日</t>
  </si>
  <si>
    <t>朝日新聞</t>
  </si>
  <si>
    <t>読売新聞</t>
  </si>
  <si>
    <t>毎日新聞</t>
  </si>
  <si>
    <t>サンケイ新聞</t>
  </si>
  <si>
    <t>販売店</t>
  </si>
  <si>
    <t>部数</t>
  </si>
  <si>
    <t>折込数</t>
  </si>
  <si>
    <t>様</t>
    <rPh sb="0" eb="1">
      <t>サマ</t>
    </rPh>
    <phoneticPr fontId="7"/>
  </si>
  <si>
    <t>地 区</t>
    <rPh sb="0" eb="1">
      <t>チ</t>
    </rPh>
    <rPh sb="2" eb="3">
      <t>ク</t>
    </rPh>
    <phoneticPr fontId="6"/>
  </si>
  <si>
    <t>ページ計</t>
    <rPh sb="3" eb="4">
      <t>ケイ</t>
    </rPh>
    <phoneticPr fontId="7"/>
  </si>
  <si>
    <t>総 合 計</t>
    <rPh sb="0" eb="1">
      <t>フサ</t>
    </rPh>
    <rPh sb="2" eb="3">
      <t>ゴウ</t>
    </rPh>
    <rPh sb="4" eb="5">
      <t>ケイ</t>
    </rPh>
    <phoneticPr fontId="7"/>
  </si>
  <si>
    <t>愛媛新聞</t>
    <rPh sb="0" eb="2">
      <t>エヒメ</t>
    </rPh>
    <rPh sb="2" eb="4">
      <t>シンブン</t>
    </rPh>
    <phoneticPr fontId="6"/>
  </si>
  <si>
    <t>日本経済新聞</t>
    <rPh sb="0" eb="2">
      <t>ニホン</t>
    </rPh>
    <rPh sb="2" eb="4">
      <t>ケイザイ</t>
    </rPh>
    <rPh sb="4" eb="6">
      <t>シンブン</t>
    </rPh>
    <phoneticPr fontId="6"/>
  </si>
  <si>
    <t>小     計</t>
    <rPh sb="0" eb="1">
      <t>ショウ</t>
    </rPh>
    <rPh sb="6" eb="7">
      <t>ケイ</t>
    </rPh>
    <phoneticPr fontId="6"/>
  </si>
  <si>
    <t>愛媛県松山市（旧市内）</t>
    <rPh sb="7" eb="8">
      <t>キュウ</t>
    </rPh>
    <rPh sb="8" eb="10">
      <t>シナイ</t>
    </rPh>
    <phoneticPr fontId="6"/>
  </si>
  <si>
    <t>廃店（大洲に統合）</t>
    <rPh sb="0" eb="1">
      <t>ハイ</t>
    </rPh>
    <rPh sb="1" eb="2">
      <t>テン</t>
    </rPh>
    <rPh sb="3" eb="5">
      <t>オオズ</t>
    </rPh>
    <rPh sb="6" eb="8">
      <t>トウゴウ</t>
    </rPh>
    <phoneticPr fontId="6"/>
  </si>
  <si>
    <t>中国新聞</t>
    <rPh sb="0" eb="2">
      <t>チュウゴク</t>
    </rPh>
    <phoneticPr fontId="6"/>
  </si>
  <si>
    <t>中国新聞</t>
    <rPh sb="0" eb="2">
      <t>チュウゴク</t>
    </rPh>
    <rPh sb="2" eb="4">
      <t>シンブン</t>
    </rPh>
    <phoneticPr fontId="6"/>
  </si>
  <si>
    <t>道後</t>
  </si>
  <si>
    <t>番町</t>
  </si>
  <si>
    <t>松山城東</t>
  </si>
  <si>
    <t>道後東</t>
  </si>
  <si>
    <t>城北</t>
  </si>
  <si>
    <t>西部</t>
  </si>
  <si>
    <t>松山城東(朝)</t>
  </si>
  <si>
    <t>雄郡</t>
  </si>
  <si>
    <t>久米</t>
  </si>
  <si>
    <t>道後(朝)</t>
  </si>
  <si>
    <t>竹原</t>
  </si>
  <si>
    <t>城東</t>
  </si>
  <si>
    <t>城北(朝)</t>
  </si>
  <si>
    <t>松山南</t>
  </si>
  <si>
    <t>南部</t>
  </si>
  <si>
    <t>松山南(朝)</t>
  </si>
  <si>
    <t>清水</t>
  </si>
  <si>
    <t>奥道後(愛)</t>
  </si>
  <si>
    <t>八坂福音寺</t>
    <rPh sb="2" eb="5">
      <t>フクオンジ</t>
    </rPh>
    <phoneticPr fontId="6"/>
  </si>
  <si>
    <t/>
  </si>
  <si>
    <t>松山西</t>
  </si>
  <si>
    <t>平井</t>
  </si>
  <si>
    <t>桑原(愛)</t>
  </si>
  <si>
    <t>桑原</t>
  </si>
  <si>
    <t>八坂福音寺(愛)</t>
    <rPh sb="6" eb="7">
      <t>アイ</t>
    </rPh>
    <phoneticPr fontId="6"/>
  </si>
  <si>
    <t>奥道後</t>
  </si>
  <si>
    <t>潮見</t>
  </si>
  <si>
    <t>雄郡(愛)</t>
    <rPh sb="3" eb="4">
      <t>アイ</t>
    </rPh>
    <phoneticPr fontId="6"/>
  </si>
  <si>
    <t>番町(愛)</t>
  </si>
  <si>
    <t>保免</t>
  </si>
  <si>
    <t>竹原(愛)</t>
    <rPh sb="3" eb="4">
      <t>アイ</t>
    </rPh>
    <phoneticPr fontId="6"/>
  </si>
  <si>
    <t>味生(愛)</t>
    <rPh sb="3" eb="4">
      <t>アイ</t>
    </rPh>
    <phoneticPr fontId="6"/>
  </si>
  <si>
    <t>石井東</t>
  </si>
  <si>
    <t>石井</t>
  </si>
  <si>
    <t>松山北</t>
  </si>
  <si>
    <t>三津</t>
  </si>
  <si>
    <t>久米(朝)</t>
  </si>
  <si>
    <t>石井南</t>
  </si>
  <si>
    <t>余戸</t>
  </si>
  <si>
    <t>松山南部</t>
  </si>
  <si>
    <t>余土(朝)</t>
  </si>
  <si>
    <t>森松</t>
  </si>
  <si>
    <t>城西</t>
  </si>
  <si>
    <t>三津(朝)</t>
  </si>
  <si>
    <t>和気</t>
  </si>
  <si>
    <t>松山西(朝)</t>
  </si>
  <si>
    <t>松山東</t>
  </si>
  <si>
    <t>堀江</t>
  </si>
  <si>
    <t>三津東部</t>
  </si>
  <si>
    <t>石井東(愛)</t>
  </si>
  <si>
    <t>三津西部</t>
  </si>
  <si>
    <t>荏原(愛)</t>
  </si>
  <si>
    <t>荏原</t>
  </si>
  <si>
    <t>石井南(愛)</t>
  </si>
  <si>
    <t>久谷(愛)</t>
  </si>
  <si>
    <t>森松(愛)</t>
  </si>
  <si>
    <t>垣生(愛)</t>
  </si>
  <si>
    <t>松山城西</t>
  </si>
  <si>
    <t>衣山</t>
  </si>
  <si>
    <t>味生</t>
  </si>
  <si>
    <t>垣生</t>
  </si>
  <si>
    <t>久谷</t>
  </si>
  <si>
    <t>合計</t>
  </si>
  <si>
    <t>北条東</t>
  </si>
  <si>
    <t>北条東(愛）</t>
  </si>
  <si>
    <t>北条</t>
  </si>
  <si>
    <t>北条南(愛)</t>
    <rPh sb="4" eb="5">
      <t>アイ</t>
    </rPh>
    <phoneticPr fontId="6"/>
  </si>
  <si>
    <t>北条南</t>
  </si>
  <si>
    <t>中島</t>
  </si>
  <si>
    <t>小計</t>
  </si>
  <si>
    <t>伊予</t>
  </si>
  <si>
    <t>伊予(朝)</t>
    <rPh sb="3" eb="4">
      <t>アサ</t>
    </rPh>
    <phoneticPr fontId="6"/>
  </si>
  <si>
    <t>伊予(朝)</t>
  </si>
  <si>
    <t>伊予東</t>
  </si>
  <si>
    <t>中山</t>
  </si>
  <si>
    <t>中山(愛)</t>
    <rPh sb="3" eb="4">
      <t>アイ</t>
    </rPh>
    <phoneticPr fontId="6"/>
  </si>
  <si>
    <t>中山(愛)</t>
  </si>
  <si>
    <t>下灘</t>
  </si>
  <si>
    <t>上灘</t>
  </si>
  <si>
    <t>下灘(愛)</t>
  </si>
  <si>
    <t>上灘(愛)</t>
  </si>
  <si>
    <t>砥部</t>
  </si>
  <si>
    <t>砥部(愛)</t>
  </si>
  <si>
    <t>砥部(愛)</t>
    <rPh sb="3" eb="4">
      <t>アイ</t>
    </rPh>
    <phoneticPr fontId="6"/>
  </si>
  <si>
    <t>砥部北</t>
  </si>
  <si>
    <t>砥部北(愛)</t>
  </si>
  <si>
    <t>広田</t>
  </si>
  <si>
    <t>広田(愛)</t>
  </si>
  <si>
    <t>松前</t>
  </si>
  <si>
    <t>松前(読)</t>
    <rPh sb="3" eb="4">
      <t>ドク</t>
    </rPh>
    <phoneticPr fontId="6"/>
  </si>
  <si>
    <t>松前(朝)</t>
  </si>
  <si>
    <t>北伊予</t>
  </si>
  <si>
    <t>東温</t>
  </si>
  <si>
    <t>東温(愛)</t>
    <rPh sb="3" eb="4">
      <t>アイ</t>
    </rPh>
    <phoneticPr fontId="6"/>
  </si>
  <si>
    <t>東温(読)</t>
    <rPh sb="3" eb="4">
      <t>ドク</t>
    </rPh>
    <phoneticPr fontId="6"/>
  </si>
  <si>
    <t>久万</t>
  </si>
  <si>
    <t>久万(朝)</t>
  </si>
  <si>
    <t>畑野川</t>
  </si>
  <si>
    <t>父二峰</t>
  </si>
  <si>
    <t>美川</t>
  </si>
  <si>
    <t>美川(愛)</t>
  </si>
  <si>
    <t>柳谷</t>
  </si>
  <si>
    <t>今治西</t>
  </si>
  <si>
    <t>今治東</t>
  </si>
  <si>
    <t>今治中央(朝)</t>
  </si>
  <si>
    <t>今治東(島含む)</t>
  </si>
  <si>
    <t>今治北</t>
  </si>
  <si>
    <t>今治</t>
  </si>
  <si>
    <t>今治南(朝)</t>
    <rPh sb="4" eb="5">
      <t>アサ</t>
    </rPh>
    <phoneticPr fontId="6"/>
  </si>
  <si>
    <t>今治（読）</t>
  </si>
  <si>
    <t>今治南</t>
  </si>
  <si>
    <t>波止浜</t>
  </si>
  <si>
    <t>桜井</t>
  </si>
  <si>
    <t>桜井(朝)</t>
  </si>
  <si>
    <t>今治北(朝)</t>
  </si>
  <si>
    <t>波止浜(読)</t>
    <rPh sb="4" eb="5">
      <t>ドク</t>
    </rPh>
    <phoneticPr fontId="6"/>
  </si>
  <si>
    <t>今治南(朝)</t>
  </si>
  <si>
    <t>今治乃万</t>
  </si>
  <si>
    <t>大西</t>
  </si>
  <si>
    <t>玉川(朝)</t>
    <rPh sb="3" eb="4">
      <t>アサ</t>
    </rPh>
    <phoneticPr fontId="6"/>
  </si>
  <si>
    <t>今治北(読)</t>
  </si>
  <si>
    <t>菊間</t>
  </si>
  <si>
    <t>菊間(読)</t>
    <rPh sb="3" eb="4">
      <t>ドク</t>
    </rPh>
    <phoneticPr fontId="6"/>
  </si>
  <si>
    <t>菊間(朝)</t>
  </si>
  <si>
    <t>菊間(愛)</t>
  </si>
  <si>
    <t>大島</t>
  </si>
  <si>
    <t>大島（愛）</t>
  </si>
  <si>
    <t>大島(愛)</t>
  </si>
  <si>
    <t>宮窪</t>
  </si>
  <si>
    <t>宮浦</t>
  </si>
  <si>
    <t>宮浦(毎)</t>
  </si>
  <si>
    <t>宗方</t>
  </si>
  <si>
    <t>宗方(愛)</t>
  </si>
  <si>
    <t>口総</t>
  </si>
  <si>
    <t>口総(愛)</t>
  </si>
  <si>
    <t>野ノ江</t>
  </si>
  <si>
    <t>瀬戸崎</t>
  </si>
  <si>
    <t>瀬戸崎(愛)</t>
  </si>
  <si>
    <t>井の口</t>
  </si>
  <si>
    <t>盛</t>
  </si>
  <si>
    <t>盛(愛)</t>
  </si>
  <si>
    <t>伯方</t>
  </si>
  <si>
    <t>伯方(愛)</t>
    <rPh sb="3" eb="4">
      <t>アイ</t>
    </rPh>
    <phoneticPr fontId="6"/>
  </si>
  <si>
    <t>今治中央に含む</t>
  </si>
  <si>
    <t>岩城</t>
  </si>
  <si>
    <t>岩城(愛)☆</t>
  </si>
  <si>
    <t>弓削</t>
  </si>
  <si>
    <t>弓削(朝)</t>
  </si>
  <si>
    <t>佐島(合)</t>
  </si>
  <si>
    <t>佐島</t>
  </si>
  <si>
    <t>生名</t>
  </si>
  <si>
    <t>生名(愛)</t>
  </si>
  <si>
    <t>生名(愛)</t>
    <rPh sb="3" eb="4">
      <t>アイ</t>
    </rPh>
    <phoneticPr fontId="6"/>
  </si>
  <si>
    <t>新居浜中央(朝)</t>
  </si>
  <si>
    <t>新居浜東</t>
  </si>
  <si>
    <t>新居浜西</t>
  </si>
  <si>
    <t>新居浜南部</t>
  </si>
  <si>
    <t>新居浜南</t>
  </si>
  <si>
    <t>新居浜北</t>
  </si>
  <si>
    <t>新居浜上部東</t>
  </si>
  <si>
    <t>泉川</t>
  </si>
  <si>
    <t>川東(愛）</t>
  </si>
  <si>
    <t>中萩</t>
  </si>
  <si>
    <t>中萩(愛）</t>
  </si>
  <si>
    <t>中萩(朝)</t>
  </si>
  <si>
    <t>伊予土居</t>
  </si>
  <si>
    <t>土居</t>
  </si>
  <si>
    <t>土居(読)</t>
    <rPh sb="3" eb="4">
      <t>ドク</t>
    </rPh>
    <phoneticPr fontId="6"/>
  </si>
  <si>
    <t>土居(毎)</t>
  </si>
  <si>
    <t>三島</t>
  </si>
  <si>
    <t>三島中央(愛)</t>
    <rPh sb="5" eb="6">
      <t>アイ</t>
    </rPh>
    <phoneticPr fontId="6"/>
  </si>
  <si>
    <t>三島(読)</t>
    <rPh sb="3" eb="4">
      <t>ドク</t>
    </rPh>
    <phoneticPr fontId="6"/>
  </si>
  <si>
    <t>三島(朝)</t>
  </si>
  <si>
    <t>三島西</t>
  </si>
  <si>
    <t>三島西(愛)</t>
    <rPh sb="2" eb="3">
      <t>ニシ</t>
    </rPh>
    <rPh sb="4" eb="5">
      <t>アイ</t>
    </rPh>
    <phoneticPr fontId="6"/>
  </si>
  <si>
    <t>三島西(読)</t>
    <rPh sb="4" eb="5">
      <t>ドク</t>
    </rPh>
    <phoneticPr fontId="6"/>
  </si>
  <si>
    <t>三島西(愛)</t>
    <rPh sb="4" eb="5">
      <t>アイ</t>
    </rPh>
    <phoneticPr fontId="6"/>
  </si>
  <si>
    <t>三島（西支所）</t>
  </si>
  <si>
    <t>川之江</t>
  </si>
  <si>
    <t>四国中央</t>
  </si>
  <si>
    <t>四国中央(三島)</t>
    <rPh sb="5" eb="7">
      <t>ミシマ</t>
    </rPh>
    <phoneticPr fontId="6"/>
  </si>
  <si>
    <t>川之江(読)</t>
    <rPh sb="4" eb="5">
      <t>ドク</t>
    </rPh>
    <phoneticPr fontId="6"/>
  </si>
  <si>
    <t>四国中央(毎)</t>
  </si>
  <si>
    <t>四国中央(川之江)</t>
    <rPh sb="5" eb="8">
      <t>カワノエ</t>
    </rPh>
    <phoneticPr fontId="6"/>
  </si>
  <si>
    <t>川之江(読)</t>
  </si>
  <si>
    <t>西条東</t>
  </si>
  <si>
    <t>西条下島山</t>
  </si>
  <si>
    <t>西条西</t>
  </si>
  <si>
    <t>西条中部</t>
  </si>
  <si>
    <t>西条南</t>
  </si>
  <si>
    <t>西条中</t>
  </si>
  <si>
    <t>東予</t>
  </si>
  <si>
    <t>壬生川北</t>
  </si>
  <si>
    <t>壬生川南</t>
  </si>
  <si>
    <t>丹原</t>
  </si>
  <si>
    <t>小松</t>
  </si>
  <si>
    <t>宇和島</t>
  </si>
  <si>
    <t>宇和島西</t>
  </si>
  <si>
    <t>宇和島西(愛)</t>
  </si>
  <si>
    <t>宇和島西（北支所）(愛)</t>
  </si>
  <si>
    <t>津島</t>
  </si>
  <si>
    <t>吉田</t>
  </si>
  <si>
    <t>吉田(読)</t>
    <rPh sb="3" eb="4">
      <t>ドク</t>
    </rPh>
    <phoneticPr fontId="6"/>
  </si>
  <si>
    <t>吉田(毎)</t>
  </si>
  <si>
    <t>三間</t>
  </si>
  <si>
    <t>三間(愛)</t>
  </si>
  <si>
    <t>近永</t>
  </si>
  <si>
    <t>近永(朝)</t>
  </si>
  <si>
    <t>近永・愛治(愛)</t>
  </si>
  <si>
    <t>日吉</t>
  </si>
  <si>
    <t>松丸</t>
  </si>
  <si>
    <t>松丸(愛)</t>
  </si>
  <si>
    <t>目黒</t>
  </si>
  <si>
    <t>内海</t>
  </si>
  <si>
    <t>御荘</t>
  </si>
  <si>
    <t>南宇和</t>
  </si>
  <si>
    <t>御荘(朝)</t>
  </si>
  <si>
    <t>一本松</t>
  </si>
  <si>
    <t>三瓶</t>
  </si>
  <si>
    <t>三瓶(毎)</t>
  </si>
  <si>
    <t>卯之町</t>
  </si>
  <si>
    <t>卯之町(朝)</t>
  </si>
  <si>
    <t>卯之町(愛)</t>
  </si>
  <si>
    <t>明浜</t>
  </si>
  <si>
    <t>高山</t>
  </si>
  <si>
    <t>城川</t>
  </si>
  <si>
    <t>城川(愛)</t>
  </si>
  <si>
    <t>野村</t>
  </si>
  <si>
    <t>八幡浜東</t>
  </si>
  <si>
    <t>八幡浜東(愛)</t>
    <rPh sb="5" eb="6">
      <t>アイ</t>
    </rPh>
    <phoneticPr fontId="6"/>
  </si>
  <si>
    <t>八幡浜</t>
  </si>
  <si>
    <t>八幡浜(読)</t>
    <rPh sb="4" eb="5">
      <t>ドク</t>
    </rPh>
    <phoneticPr fontId="6"/>
  </si>
  <si>
    <t>八幡浜南</t>
  </si>
  <si>
    <t>八幡浜南(愛)</t>
    <rPh sb="5" eb="6">
      <t>アイ</t>
    </rPh>
    <phoneticPr fontId="6"/>
  </si>
  <si>
    <t>日土</t>
  </si>
  <si>
    <t>日土(愛)</t>
  </si>
  <si>
    <t>保内</t>
  </si>
  <si>
    <t>保内(愛)</t>
  </si>
  <si>
    <t>保内川之石</t>
  </si>
  <si>
    <t>伊方</t>
  </si>
  <si>
    <t>伊方(愛)</t>
    <rPh sb="3" eb="4">
      <t>アイ</t>
    </rPh>
    <phoneticPr fontId="6"/>
  </si>
  <si>
    <t>伊方(愛)</t>
  </si>
  <si>
    <t>町見</t>
  </si>
  <si>
    <t>町見(愛)</t>
    <rPh sb="0" eb="1">
      <t>マチ</t>
    </rPh>
    <rPh sb="1" eb="2">
      <t>ミ</t>
    </rPh>
    <rPh sb="3" eb="4">
      <t>アイ</t>
    </rPh>
    <phoneticPr fontId="6"/>
  </si>
  <si>
    <t>三机</t>
  </si>
  <si>
    <t>三机(愛)</t>
    <rPh sb="0" eb="2">
      <t>ミツクエ</t>
    </rPh>
    <rPh sb="3" eb="4">
      <t>アイ</t>
    </rPh>
    <phoneticPr fontId="6"/>
  </si>
  <si>
    <t>三崎</t>
  </si>
  <si>
    <t>三崎(愛)</t>
    <rPh sb="0" eb="2">
      <t>ミサキ</t>
    </rPh>
    <rPh sb="3" eb="4">
      <t>アイ</t>
    </rPh>
    <phoneticPr fontId="6"/>
  </si>
  <si>
    <t>大洲</t>
  </si>
  <si>
    <t>大洲(朝)</t>
  </si>
  <si>
    <t>平野</t>
  </si>
  <si>
    <t>菅田</t>
  </si>
  <si>
    <t>菅田(愛)</t>
  </si>
  <si>
    <t>新谷</t>
  </si>
  <si>
    <t>徳の森</t>
  </si>
  <si>
    <t>八多喜</t>
  </si>
  <si>
    <t>八多喜(合)</t>
    <rPh sb="4" eb="5">
      <t>ゴウ</t>
    </rPh>
    <phoneticPr fontId="6"/>
  </si>
  <si>
    <t>八多喜(朝)</t>
  </si>
  <si>
    <t>大川</t>
  </si>
  <si>
    <t>長浜</t>
  </si>
  <si>
    <t>長浜(朝)</t>
    <rPh sb="3" eb="4">
      <t>アサ</t>
    </rPh>
    <phoneticPr fontId="6"/>
  </si>
  <si>
    <t>長浜(読)</t>
    <rPh sb="3" eb="4">
      <t>ドク</t>
    </rPh>
    <phoneticPr fontId="6"/>
  </si>
  <si>
    <t>長浜(朝)</t>
  </si>
  <si>
    <t>長浜白滝</t>
  </si>
  <si>
    <t>長浜白滝(愛)</t>
  </si>
  <si>
    <t>河辺</t>
  </si>
  <si>
    <t>河辺(愛)</t>
    <rPh sb="3" eb="4">
      <t>アイ</t>
    </rPh>
    <phoneticPr fontId="6"/>
  </si>
  <si>
    <t>鹿野川</t>
  </si>
  <si>
    <t>鹿野川(愛)</t>
    <rPh sb="4" eb="5">
      <t>アイ</t>
    </rPh>
    <phoneticPr fontId="6"/>
  </si>
  <si>
    <t>鹿野川（愛）</t>
  </si>
  <si>
    <t>内子</t>
  </si>
  <si>
    <t>内子(愛)</t>
    <rPh sb="3" eb="4">
      <t>アイ</t>
    </rPh>
    <phoneticPr fontId="6"/>
  </si>
  <si>
    <t>内子(愛)</t>
  </si>
  <si>
    <t>大瀬</t>
  </si>
  <si>
    <t>大瀬(愛)</t>
    <rPh sb="3" eb="4">
      <t>アイ</t>
    </rPh>
    <phoneticPr fontId="6"/>
  </si>
  <si>
    <t>大瀬(愛)</t>
  </si>
  <si>
    <t>小田</t>
  </si>
  <si>
    <t>五十崎</t>
  </si>
  <si>
    <t>五十崎(愛)</t>
    <rPh sb="4" eb="5">
      <t>アイ</t>
    </rPh>
    <phoneticPr fontId="6"/>
  </si>
  <si>
    <t>愛媛2</t>
    <rPh sb="0" eb="2">
      <t>エヒメ</t>
    </rPh>
    <phoneticPr fontId="6"/>
  </si>
  <si>
    <t>愛媛1</t>
    <rPh sb="0" eb="2">
      <t>エヒメ</t>
    </rPh>
    <phoneticPr fontId="6"/>
  </si>
  <si>
    <t>愛媛3</t>
    <rPh sb="0" eb="2">
      <t>エヒメ</t>
    </rPh>
    <phoneticPr fontId="6"/>
  </si>
  <si>
    <t>愛媛5</t>
    <rPh sb="0" eb="2">
      <t>エヒメ</t>
    </rPh>
    <phoneticPr fontId="6"/>
  </si>
  <si>
    <t>愛媛6</t>
    <rPh sb="0" eb="2">
      <t>エヒメ</t>
    </rPh>
    <phoneticPr fontId="6"/>
  </si>
  <si>
    <t>サンケイ新聞</t>
    <phoneticPr fontId="6"/>
  </si>
  <si>
    <t>合計(中国新聞含む)</t>
    <rPh sb="3" eb="8">
      <t>チュウゴクシンブンフク</t>
    </rPh>
    <phoneticPr fontId="6"/>
  </si>
  <si>
    <t>三瓶(愛)</t>
    <rPh sb="3" eb="4">
      <t>アイ</t>
    </rPh>
    <phoneticPr fontId="6"/>
  </si>
  <si>
    <t>廃店（松山城西に統合）</t>
    <rPh sb="0" eb="1">
      <t>ハイ</t>
    </rPh>
    <rPh sb="1" eb="2">
      <t>テン</t>
    </rPh>
    <rPh sb="3" eb="7">
      <t>マツヤマジョウセイ</t>
    </rPh>
    <rPh sb="8" eb="10">
      <t>トウゴウ</t>
    </rPh>
    <phoneticPr fontId="6"/>
  </si>
  <si>
    <t>清水(愛)</t>
    <rPh sb="0" eb="2">
      <t>シミズ</t>
    </rPh>
    <rPh sb="3" eb="4">
      <t>アイ</t>
    </rPh>
    <phoneticPr fontId="6"/>
  </si>
  <si>
    <t>大西(読)</t>
    <rPh sb="3" eb="4">
      <t>ドク</t>
    </rPh>
    <phoneticPr fontId="6"/>
  </si>
  <si>
    <t>今治北(愛)</t>
    <rPh sb="0" eb="3">
      <t>イマバリキタ</t>
    </rPh>
    <phoneticPr fontId="6"/>
  </si>
  <si>
    <t>(鬼北町含む)</t>
    <phoneticPr fontId="6"/>
  </si>
  <si>
    <t>潮見(愛)</t>
    <rPh sb="0" eb="2">
      <t>シオミ</t>
    </rPh>
    <rPh sb="3" eb="4">
      <t>アイ</t>
    </rPh>
    <phoneticPr fontId="6"/>
  </si>
  <si>
    <t>清水(愛)※伊台含</t>
    <rPh sb="0" eb="2">
      <t>シミズ</t>
    </rPh>
    <rPh sb="3" eb="4">
      <t>アイ</t>
    </rPh>
    <rPh sb="6" eb="9">
      <t>イダイフク</t>
    </rPh>
    <phoneticPr fontId="6"/>
  </si>
  <si>
    <t>粟井(愛)</t>
    <rPh sb="0" eb="1">
      <t>アワ</t>
    </rPh>
    <rPh sb="3" eb="4">
      <t>アイ</t>
    </rPh>
    <phoneticPr fontId="6"/>
  </si>
  <si>
    <t>栗井(堀江)</t>
    <rPh sb="3" eb="5">
      <t>ホリエ</t>
    </rPh>
    <phoneticPr fontId="6"/>
  </si>
  <si>
    <t>保免(愛)</t>
  </si>
  <si>
    <t>今治中央(島含む)</t>
  </si>
  <si>
    <t>※越智郡島嶼部の生名(合)地区の搬入締切は3日前の午前中です。</t>
    <phoneticPr fontId="6"/>
  </si>
  <si>
    <t>◆大洲市河辺・鹿の川の搬入締切は3日前の午前中です。</t>
    <rPh sb="1" eb="4">
      <t>オオズシ</t>
    </rPh>
    <rPh sb="4" eb="6">
      <t>カワベ</t>
    </rPh>
    <rPh sb="7" eb="8">
      <t>シカ</t>
    </rPh>
    <rPh sb="9" eb="10">
      <t>カワ</t>
    </rPh>
    <rPh sb="11" eb="13">
      <t>ハンニュウ</t>
    </rPh>
    <rPh sb="13" eb="15">
      <t>シメキリ</t>
    </rPh>
    <rPh sb="17" eb="18">
      <t>ニチ</t>
    </rPh>
    <rPh sb="18" eb="19">
      <t>マエ</t>
    </rPh>
    <rPh sb="20" eb="23">
      <t>ゴゼンチュウ</t>
    </rPh>
    <phoneticPr fontId="6"/>
  </si>
  <si>
    <t>保内(愛)</t>
    <rPh sb="3" eb="4">
      <t>アイ</t>
    </rPh>
    <phoneticPr fontId="6"/>
  </si>
  <si>
    <t>松山中央</t>
  </si>
  <si>
    <t>近永（愛）</t>
  </si>
  <si>
    <t>近永出目(愛)</t>
    <rPh sb="2" eb="4">
      <t>デメ</t>
    </rPh>
    <rPh sb="5" eb="6">
      <t>アイ</t>
    </rPh>
    <phoneticPr fontId="6"/>
  </si>
  <si>
    <t>小倉・近永(愛)</t>
    <rPh sb="6" eb="7">
      <t>アイ</t>
    </rPh>
    <phoneticPr fontId="6"/>
  </si>
  <si>
    <t>廃店（今治東(毎)に統合）</t>
    <rPh sb="0" eb="1">
      <t>ハイ</t>
    </rPh>
    <rPh sb="1" eb="2">
      <t>テン</t>
    </rPh>
    <rPh sb="3" eb="5">
      <t>イマバリ</t>
    </rPh>
    <rPh sb="5" eb="6">
      <t>ヒガシ</t>
    </rPh>
    <rPh sb="7" eb="8">
      <t>マイ</t>
    </rPh>
    <rPh sb="10" eb="12">
      <t>トウゴウ</t>
    </rPh>
    <phoneticPr fontId="6"/>
  </si>
  <si>
    <t>今治東(毎)</t>
    <rPh sb="2" eb="3">
      <t>ヒガシ</t>
    </rPh>
    <rPh sb="4" eb="5">
      <t>マイ</t>
    </rPh>
    <phoneticPr fontId="6"/>
  </si>
  <si>
    <t>廃店（桜井(毎)に統合）</t>
    <rPh sb="0" eb="1">
      <t>ハイ</t>
    </rPh>
    <rPh sb="1" eb="2">
      <t>テン</t>
    </rPh>
    <rPh sb="3" eb="5">
      <t>サクライ</t>
    </rPh>
    <rPh sb="6" eb="7">
      <t>マイ</t>
    </rPh>
    <rPh sb="9" eb="11">
      <t>トウゴウ</t>
    </rPh>
    <phoneticPr fontId="6"/>
  </si>
  <si>
    <t>桜井(毎)</t>
    <rPh sb="3" eb="4">
      <t>マイ</t>
    </rPh>
    <phoneticPr fontId="6"/>
  </si>
  <si>
    <t>(2025.04月)</t>
    <rPh sb="8" eb="9">
      <t>ガツ</t>
    </rPh>
    <phoneticPr fontId="6"/>
  </si>
  <si>
    <t>松山城南</t>
  </si>
  <si>
    <t>（松山城南エリア一部吸収）</t>
  </si>
  <si>
    <t>廃店（松山東に統合）</t>
  </si>
  <si>
    <t>清水(愛)</t>
  </si>
  <si>
    <t>潮見(愛)</t>
  </si>
  <si>
    <t>廃店（和気に統合）</t>
  </si>
  <si>
    <t>八坂福音寺(愛)</t>
  </si>
  <si>
    <t>雄郡(愛)</t>
  </si>
  <si>
    <t>竹原(愛)</t>
  </si>
  <si>
    <t>味生(愛)</t>
  </si>
  <si>
    <t>清水(愛)※伊台含</t>
  </si>
  <si>
    <t>久米に含む</t>
  </si>
  <si>
    <t>北条南(愛)</t>
  </si>
  <si>
    <t>粟井（愛）</t>
  </si>
  <si>
    <t>粟井(堀江)(愛)</t>
  </si>
  <si>
    <t>北条(読)</t>
  </si>
  <si>
    <t>廃店（松前に統合）</t>
  </si>
  <si>
    <t>北伊予(朝)</t>
  </si>
  <si>
    <t>伊予(読)</t>
  </si>
  <si>
    <t>今治北本店</t>
  </si>
  <si>
    <t>廃店（大島に統合）</t>
  </si>
  <si>
    <t>廃店（今治に統合）</t>
  </si>
  <si>
    <t>伯方しまなみ</t>
  </si>
  <si>
    <t>大西(読)</t>
  </si>
  <si>
    <t>伯方(愛)</t>
  </si>
  <si>
    <t>新居浜南(愛)</t>
  </si>
  <si>
    <t>中萩(合)</t>
  </si>
  <si>
    <t>いよ西条</t>
  </si>
  <si>
    <t>西条南(愛)</t>
  </si>
  <si>
    <t>東予（愛）</t>
  </si>
  <si>
    <t>丹原(愛)</t>
  </si>
  <si>
    <t>西条西(愛)</t>
  </si>
  <si>
    <t>西条東(朝)</t>
  </si>
  <si>
    <t>いよ西条(朝)</t>
  </si>
  <si>
    <t>壬生川北(読)</t>
  </si>
  <si>
    <t>壬生川南(読)</t>
  </si>
  <si>
    <t>宇和島西(北支所)</t>
  </si>
  <si>
    <t>宇和島西(北支所)(愛)</t>
  </si>
  <si>
    <t>野村（坂石）</t>
  </si>
  <si>
    <t>明浜(愛)</t>
  </si>
  <si>
    <t>野村(朝)</t>
  </si>
  <si>
    <t>三瓶(愛)</t>
  </si>
  <si>
    <t>野村(読)</t>
  </si>
  <si>
    <t>廃店（近永愛治に統合）</t>
    <rPh sb="3" eb="5">
      <t>チカナガ</t>
    </rPh>
    <rPh sb="5" eb="6">
      <t>アイ</t>
    </rPh>
    <rPh sb="6" eb="7">
      <t>ジ</t>
    </rPh>
    <phoneticPr fontId="6"/>
  </si>
  <si>
    <t>伊予市</t>
    <rPh sb="0" eb="2">
      <t>イヨ</t>
    </rPh>
    <rPh sb="2" eb="3">
      <t>シ</t>
    </rPh>
    <phoneticPr fontId="6"/>
  </si>
  <si>
    <t>伊予郡</t>
    <rPh sb="0" eb="2">
      <t>イヨ</t>
    </rPh>
    <rPh sb="2" eb="3">
      <t>グン</t>
    </rPh>
    <phoneticPr fontId="6"/>
  </si>
  <si>
    <t>東温市</t>
    <rPh sb="0" eb="2">
      <t>トウオン</t>
    </rPh>
    <rPh sb="2" eb="3">
      <t>シ</t>
    </rPh>
    <phoneticPr fontId="6"/>
  </si>
  <si>
    <t>今治市</t>
    <rPh sb="0" eb="2">
      <t>イマバリ</t>
    </rPh>
    <rPh sb="2" eb="3">
      <t>シ</t>
    </rPh>
    <phoneticPr fontId="6"/>
  </si>
  <si>
    <t>丹原</t>
    <rPh sb="0" eb="2">
      <t>タンバラ</t>
    </rPh>
    <phoneticPr fontId="2"/>
  </si>
  <si>
    <t>東予</t>
    <rPh sb="0" eb="2">
      <t>トウヨ</t>
    </rPh>
    <phoneticPr fontId="2"/>
  </si>
  <si>
    <t>西条西</t>
    <rPh sb="2" eb="3">
      <t>ニシ</t>
    </rPh>
    <phoneticPr fontId="6"/>
  </si>
  <si>
    <t>西条南</t>
    <rPh sb="2" eb="3">
      <t>ミナミ</t>
    </rPh>
    <phoneticPr fontId="6"/>
  </si>
  <si>
    <t>新居浜市</t>
    <rPh sb="0" eb="3">
      <t>ニイハマ</t>
    </rPh>
    <rPh sb="3" eb="4">
      <t>シ</t>
    </rPh>
    <phoneticPr fontId="6"/>
  </si>
  <si>
    <t>四国中央市</t>
    <rPh sb="0" eb="4">
      <t>シコクチュウオウ</t>
    </rPh>
    <rPh sb="4" eb="5">
      <t>シ</t>
    </rPh>
    <phoneticPr fontId="6"/>
  </si>
  <si>
    <t>土居</t>
    <rPh sb="0" eb="2">
      <t>ドイ</t>
    </rPh>
    <phoneticPr fontId="6"/>
  </si>
  <si>
    <t>三島</t>
    <rPh sb="0" eb="2">
      <t>ミシマ</t>
    </rPh>
    <phoneticPr fontId="6"/>
  </si>
  <si>
    <t>三島(西支所)</t>
    <rPh sb="0" eb="2">
      <t>ミシマ</t>
    </rPh>
    <rPh sb="3" eb="6">
      <t>ニシシショ</t>
    </rPh>
    <phoneticPr fontId="6"/>
  </si>
  <si>
    <t>川之江</t>
    <rPh sb="0" eb="3">
      <t>カワノエ</t>
    </rPh>
    <phoneticPr fontId="6"/>
  </si>
  <si>
    <t>大洲市</t>
    <rPh sb="0" eb="2">
      <t>オオス</t>
    </rPh>
    <rPh sb="2" eb="3">
      <t>シ</t>
    </rPh>
    <phoneticPr fontId="6"/>
  </si>
  <si>
    <t>喜多郡</t>
    <rPh sb="0" eb="3">
      <t>キタグン</t>
    </rPh>
    <phoneticPr fontId="6"/>
  </si>
  <si>
    <t>西宇和郡</t>
    <rPh sb="0" eb="4">
      <t>ニシウワグン</t>
    </rPh>
    <phoneticPr fontId="6"/>
  </si>
  <si>
    <t>西予市</t>
    <rPh sb="0" eb="3">
      <t>セイヨシ</t>
    </rPh>
    <phoneticPr fontId="6"/>
  </si>
  <si>
    <t>明浜</t>
    <rPh sb="0" eb="2">
      <t>アケハマ</t>
    </rPh>
    <phoneticPr fontId="2"/>
  </si>
  <si>
    <t>城川</t>
    <rPh sb="0" eb="2">
      <t>シロカワ</t>
    </rPh>
    <phoneticPr fontId="2"/>
  </si>
  <si>
    <t>宇和島市</t>
    <rPh sb="0" eb="3">
      <t>ウワジマ</t>
    </rPh>
    <rPh sb="3" eb="4">
      <t>シ</t>
    </rPh>
    <phoneticPr fontId="6"/>
  </si>
  <si>
    <t>宇和島北</t>
  </si>
  <si>
    <t>北宇和郡</t>
    <rPh sb="0" eb="3">
      <t>キタウワ</t>
    </rPh>
    <rPh sb="3" eb="4">
      <t>グン</t>
    </rPh>
    <phoneticPr fontId="6"/>
  </si>
  <si>
    <t>近永</t>
    <rPh sb="0" eb="2">
      <t>チカナガ</t>
    </rPh>
    <phoneticPr fontId="6"/>
  </si>
  <si>
    <t>松丸</t>
    <rPh sb="0" eb="2">
      <t>マツマル</t>
    </rPh>
    <phoneticPr fontId="6"/>
  </si>
  <si>
    <t>南宇和郡</t>
    <rPh sb="0" eb="3">
      <t>ミナミウワ</t>
    </rPh>
    <rPh sb="3" eb="4">
      <t>グン</t>
    </rPh>
    <phoneticPr fontId="6"/>
  </si>
  <si>
    <t>ポスティングPLUS</t>
    <phoneticPr fontId="6"/>
  </si>
  <si>
    <t>PLUS</t>
    <phoneticPr fontId="6"/>
  </si>
  <si>
    <t>1.PLUSへの折込は愛媛新聞への折込と同時申し込みに限りなお且つ折込日当日を含む前後8日間までの発行号いずれかに折込できます。</t>
    <rPh sb="39" eb="40">
      <t>フク</t>
    </rPh>
    <phoneticPr fontId="6"/>
  </si>
  <si>
    <t>2.PLUSへの折込は、愛媛新聞折込配布率80%以上を満たす同一エリアに対してお申込みいただけます。PLUSへの折込部数は、各エリアの配布率100％に限らせていただきます。</t>
    <rPh sb="8" eb="10">
      <t>オリコミ</t>
    </rPh>
    <rPh sb="12" eb="16">
      <t>エヒメシンブン</t>
    </rPh>
    <rPh sb="16" eb="18">
      <t>オリコミ</t>
    </rPh>
    <rPh sb="18" eb="21">
      <t>ハイフリツ</t>
    </rPh>
    <rPh sb="24" eb="26">
      <t>イジョウ</t>
    </rPh>
    <rPh sb="27" eb="28">
      <t>ミ</t>
    </rPh>
    <rPh sb="30" eb="32">
      <t>ドウイツ</t>
    </rPh>
    <rPh sb="36" eb="37">
      <t>タイ</t>
    </rPh>
    <rPh sb="40" eb="42">
      <t>モウシコ</t>
    </rPh>
    <phoneticPr fontId="6"/>
  </si>
  <si>
    <r>
      <t>小田</t>
    </r>
    <r>
      <rPr>
        <sz val="9"/>
        <color rgb="FFFF0000"/>
        <rFont val="HG丸ｺﾞｼｯｸM-PRO"/>
        <family val="3"/>
        <charset val="128"/>
      </rPr>
      <t>(愛)</t>
    </r>
    <rPh sb="3" eb="4">
      <t>アイ</t>
    </rPh>
    <phoneticPr fontId="6"/>
  </si>
  <si>
    <r>
      <t>津島</t>
    </r>
    <r>
      <rPr>
        <sz val="9"/>
        <color rgb="FFFF0000"/>
        <rFont val="HG丸ｺﾞｼｯｸM-PRO"/>
        <family val="3"/>
        <charset val="128"/>
      </rPr>
      <t>(愛)</t>
    </r>
    <rPh sb="3" eb="4">
      <t>アイ</t>
    </rPh>
    <phoneticPr fontId="6"/>
  </si>
  <si>
    <r>
      <t>津島</t>
    </r>
    <r>
      <rPr>
        <sz val="9"/>
        <color rgb="FFFF0000"/>
        <rFont val="HG丸ｺﾞｼｯｸM-PRO"/>
        <family val="3"/>
        <charset val="128"/>
      </rPr>
      <t>(愛)</t>
    </r>
    <rPh sb="3" eb="4">
      <t>アイ</t>
    </rPh>
    <phoneticPr fontId="6"/>
  </si>
  <si>
    <t>（松山城東エリア一部吸収）</t>
    <rPh sb="4" eb="5">
      <t>ヒガシ</t>
    </rPh>
    <phoneticPr fontId="6"/>
  </si>
  <si>
    <t>城北</t>
    <phoneticPr fontId="6"/>
  </si>
  <si>
    <t>松山東</t>
    <phoneticPr fontId="6"/>
  </si>
  <si>
    <t>平井(愛)</t>
    <rPh sb="0" eb="2">
      <t>ヒライ</t>
    </rPh>
    <rPh sb="3" eb="4">
      <t>アイ</t>
    </rPh>
    <phoneticPr fontId="6"/>
  </si>
  <si>
    <t>廃店（平井(愛)へ）</t>
    <rPh sb="3" eb="5">
      <t>ヒライ</t>
    </rPh>
    <rPh sb="6" eb="7">
      <t>アイ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</si>
</sst>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aaa"/>
  </numFmts>
  <fonts count="65" x14ac:knownFonts="1">
    <font>
      <sz val="11"/>
      <name val="ＭＳ Ｐゴシック"/>
      <family val="3"/>
      <charset val="128"/>
    </font>
    <font>
      <sz val="11"/>
      <name val="ＭＳ Ｐゴシック"/>
      <family val="3"/>
      <charset val="128"/>
    </font>
    <font>
      <sz val="10"/>
      <name val="ＭＳ Ｐゴシック"/>
      <family val="3"/>
      <charset val="128"/>
    </font>
    <font>
      <b/>
      <sz val="14"/>
      <name val="HG丸ｺﾞｼｯｸM-PRO"/>
      <family val="3"/>
      <charset val="128"/>
    </font>
    <font>
      <b/>
      <sz val="12"/>
      <name val="HG丸ｺﾞｼｯｸM-PRO"/>
      <family val="3"/>
      <charset val="128"/>
    </font>
    <font>
      <b/>
      <sz val="11"/>
      <name val="HG丸ｺﾞｼｯｸM-PRO"/>
      <family val="3"/>
      <charset val="128"/>
    </font>
    <font>
      <sz val="6"/>
      <name val="ＭＳ Ｐゴシック"/>
      <family val="3"/>
      <charset val="128"/>
    </font>
    <font>
      <sz val="6"/>
      <name val="ＭＳ Ｐ明朝"/>
      <family val="1"/>
      <charset val="128"/>
    </font>
    <font>
      <sz val="9"/>
      <name val="HG丸ｺﾞｼｯｸM-PRO"/>
      <family val="3"/>
      <charset val="128"/>
    </font>
    <font>
      <sz val="14"/>
      <name val="HG丸ｺﾞｼｯｸM-PRO"/>
      <family val="3"/>
      <charset val="128"/>
    </font>
    <font>
      <sz val="11"/>
      <name val="HG丸ｺﾞｼｯｸM-PRO"/>
      <family val="3"/>
      <charset val="128"/>
    </font>
    <font>
      <sz val="8"/>
      <name val="ＭＳ Ｐゴシック"/>
      <family val="3"/>
      <charset val="128"/>
    </font>
    <font>
      <sz val="10"/>
      <name val="HG丸ｺﾞｼｯｸM-PRO"/>
      <family val="3"/>
      <charset val="128"/>
    </font>
    <font>
      <b/>
      <sz val="14"/>
      <color indexed="9"/>
      <name val="HG丸ｺﾞｼｯｸM-PRO"/>
      <family val="3"/>
      <charset val="128"/>
    </font>
    <font>
      <sz val="8"/>
      <name val="HG丸ｺﾞｼｯｸM-PRO"/>
      <family val="3"/>
      <charset val="128"/>
    </font>
    <font>
      <b/>
      <sz val="10"/>
      <name val="HG丸ｺﾞｼｯｸM-PRO"/>
      <family val="3"/>
      <charset val="128"/>
    </font>
    <font>
      <b/>
      <sz val="9"/>
      <name val="HG丸ｺﾞｼｯｸM-PRO"/>
      <family val="3"/>
      <charset val="128"/>
    </font>
    <font>
      <sz val="7"/>
      <name val="HG丸ｺﾞｼｯｸM-PRO"/>
      <family val="3"/>
      <charset val="128"/>
    </font>
    <font>
      <b/>
      <sz val="13"/>
      <name val="HG丸ｺﾞｼｯｸM-PRO"/>
      <family val="3"/>
      <charset val="128"/>
    </font>
    <font>
      <b/>
      <sz val="10"/>
      <name val="ＭＳ Ｐゴシック"/>
      <family val="3"/>
      <charset val="128"/>
    </font>
    <font>
      <sz val="11"/>
      <name val="ＭＳ Ｐゴシック"/>
      <family val="3"/>
      <charset val="128"/>
    </font>
    <font>
      <sz val="7"/>
      <name val="ＭＳ Ｐゴシック"/>
      <family val="3"/>
      <charset val="128"/>
    </font>
    <font>
      <b/>
      <sz val="13"/>
      <color indexed="9"/>
      <name val="HG丸ｺﾞｼｯｸM-PRO"/>
      <family val="3"/>
      <charset val="128"/>
    </font>
    <font>
      <sz val="13"/>
      <name val="HG丸ｺﾞｼｯｸM-PRO"/>
      <family val="3"/>
      <charset val="128"/>
    </font>
    <font>
      <b/>
      <sz val="11"/>
      <color indexed="9"/>
      <name val="ＭＳ Ｐゴシック"/>
      <family val="3"/>
      <charset val="128"/>
    </font>
    <font>
      <sz val="6"/>
      <name val="HG丸ｺﾞｼｯｸM-PRO"/>
      <family val="3"/>
      <charset val="128"/>
    </font>
    <font>
      <b/>
      <sz val="11"/>
      <name val="ＭＳ Ｐゴシック"/>
      <family val="3"/>
      <charset val="128"/>
    </font>
    <font>
      <u/>
      <sz val="11"/>
      <color indexed="12"/>
      <name val="ＭＳ Ｐゴシック"/>
      <family val="3"/>
      <charset val="128"/>
    </font>
    <font>
      <b/>
      <sz val="11"/>
      <color indexed="18"/>
      <name val="ＭＳ Ｐゴシック"/>
      <family val="3"/>
      <charset val="128"/>
    </font>
    <font>
      <sz val="7"/>
      <color indexed="12"/>
      <name val="ＭＳ Ｐゴシック"/>
      <family val="3"/>
      <charset val="128"/>
    </font>
    <font>
      <b/>
      <sz val="11"/>
      <color indexed="32"/>
      <name val="ＭＳ Ｐゴシック"/>
      <family val="3"/>
      <charset val="128"/>
    </font>
    <font>
      <sz val="10"/>
      <color indexed="32"/>
      <name val="ＭＳ Ｐゴシック"/>
      <family val="3"/>
      <charset val="128"/>
    </font>
    <font>
      <b/>
      <sz val="10"/>
      <color indexed="32"/>
      <name val="ＭＳ Ｐゴシック"/>
      <family val="3"/>
      <charset val="128"/>
    </font>
    <font>
      <sz val="11"/>
      <color indexed="32"/>
      <name val="ＭＳ Ｐゴシック"/>
      <family val="3"/>
      <charset val="128"/>
    </font>
    <font>
      <b/>
      <sz val="14"/>
      <name val="ＭＳ Ｐゴシック"/>
      <family val="3"/>
      <charset val="128"/>
    </font>
    <font>
      <sz val="12"/>
      <name val="ＭＳ Ｐゴシック"/>
      <family val="3"/>
      <charset val="128"/>
    </font>
    <font>
      <b/>
      <sz val="14"/>
      <color indexed="32"/>
      <name val="HG丸ｺﾞｼｯｸM-PRO"/>
      <family val="3"/>
      <charset val="128"/>
    </font>
    <font>
      <b/>
      <sz val="11"/>
      <color indexed="32"/>
      <name val="HG丸ｺﾞｼｯｸM-PRO"/>
      <family val="3"/>
      <charset val="128"/>
    </font>
    <font>
      <b/>
      <sz val="13"/>
      <color indexed="32"/>
      <name val="HG丸ｺﾞｼｯｸM-PRO"/>
      <family val="3"/>
      <charset val="128"/>
    </font>
    <font>
      <sz val="14"/>
      <color indexed="32"/>
      <name val="HG丸ｺﾞｼｯｸM-PRO"/>
      <family val="3"/>
      <charset val="128"/>
    </font>
    <font>
      <b/>
      <sz val="10"/>
      <color indexed="10"/>
      <name val="ＭＳ Ｐゴシック"/>
      <family val="3"/>
      <charset val="128"/>
    </font>
    <font>
      <b/>
      <sz val="14"/>
      <color indexed="10"/>
      <name val="ＭＳ Ｐゴシック"/>
      <family val="3"/>
      <charset val="128"/>
    </font>
    <font>
      <b/>
      <sz val="11"/>
      <color indexed="18"/>
      <name val="HG丸ｺﾞｼｯｸM-PRO"/>
      <family val="3"/>
      <charset val="128"/>
    </font>
    <font>
      <sz val="9"/>
      <name val="ＭＳ Ｐゴシック"/>
      <family val="3"/>
      <charset val="128"/>
    </font>
    <font>
      <b/>
      <sz val="12"/>
      <color indexed="18"/>
      <name val="ＭＳ Ｐゴシック"/>
      <family val="3"/>
      <charset val="128"/>
    </font>
    <font>
      <sz val="11"/>
      <color indexed="18"/>
      <name val="ＭＳ Ｐゴシック"/>
      <family val="3"/>
      <charset val="128"/>
    </font>
    <font>
      <b/>
      <sz val="16"/>
      <color indexed="32"/>
      <name val="ＭＳ Ｐゴシック"/>
      <family val="3"/>
      <charset val="128"/>
    </font>
    <font>
      <b/>
      <sz val="9"/>
      <name val="ＭＳ Ｐゴシック"/>
      <family val="3"/>
      <charset val="128"/>
    </font>
    <font>
      <u/>
      <sz val="7"/>
      <color indexed="12"/>
      <name val="ＭＳ Ｐゴシック"/>
      <family val="3"/>
      <charset val="128"/>
    </font>
    <font>
      <b/>
      <sz val="10"/>
      <color indexed="62"/>
      <name val="ＭＳ Ｐゴシック"/>
      <family val="3"/>
      <charset val="128"/>
    </font>
    <font>
      <sz val="10"/>
      <color rgb="FFFF0000"/>
      <name val="ＭＳ Ｐゴシック"/>
      <family val="3"/>
      <charset val="128"/>
    </font>
    <font>
      <sz val="9"/>
      <color theme="1"/>
      <name val="HG丸ｺﾞｼｯｸM-PRO"/>
      <family val="3"/>
      <charset val="128"/>
    </font>
    <font>
      <b/>
      <sz val="10"/>
      <color theme="1"/>
      <name val="ＭＳ Ｐゴシック"/>
      <family val="3"/>
      <charset val="128"/>
    </font>
    <font>
      <sz val="10"/>
      <color rgb="FF0070C0"/>
      <name val="ＭＳ Ｐゴシック"/>
      <family val="3"/>
      <charset val="128"/>
    </font>
    <font>
      <sz val="9"/>
      <color rgb="FFFF0000"/>
      <name val="HG丸ｺﾞｼｯｸM-PRO"/>
      <family val="3"/>
      <charset val="128"/>
    </font>
    <font>
      <sz val="10"/>
      <color theme="1"/>
      <name val="ＭＳ Ｐゴシック"/>
      <family val="3"/>
      <charset val="128"/>
    </font>
    <font>
      <sz val="11"/>
      <color theme="1"/>
      <name val="HG丸ｺﾞｼｯｸM-PRO"/>
      <family val="3"/>
      <charset val="128"/>
    </font>
    <font>
      <b/>
      <sz val="10"/>
      <color rgb="FFFF0000"/>
      <name val="ＭＳ Ｐゴシック"/>
      <family val="3"/>
      <charset val="128"/>
    </font>
    <font>
      <b/>
      <sz val="10"/>
      <color rgb="FF000099"/>
      <name val="ＭＳ Ｐゴシック"/>
      <family val="3"/>
      <charset val="128"/>
    </font>
    <font>
      <b/>
      <sz val="12"/>
      <color indexed="9"/>
      <name val="HG丸ｺﾞｼｯｸM-PRO"/>
      <family val="3"/>
      <charset val="128"/>
    </font>
    <font>
      <sz val="8"/>
      <color rgb="FFFF0000"/>
      <name val="ＭＳ Ｐゴシック"/>
      <family val="3"/>
      <charset val="128"/>
    </font>
    <font>
      <sz val="8"/>
      <color rgb="FFFF0000"/>
      <name val="HG丸ｺﾞｼｯｸM-PRO"/>
      <family val="3"/>
      <charset val="128"/>
    </font>
    <font>
      <sz val="8"/>
      <color theme="1"/>
      <name val="ＭＳ Ｐゴシック"/>
      <family val="3"/>
      <charset val="128"/>
    </font>
    <font>
      <b/>
      <sz val="12"/>
      <color theme="1"/>
      <name val="HG丸ｺﾞｼｯｸM-PRO"/>
      <family val="3"/>
      <charset val="128"/>
    </font>
    <font>
      <sz val="11"/>
      <color rgb="FFFF0000"/>
      <name val="ＭＳ Ｐゴシック"/>
      <family val="3"/>
      <charset val="128"/>
    </font>
  </fonts>
  <fills count="5">
    <fill>
      <patternFill patternType="none"/>
    </fill>
    <fill>
      <patternFill patternType="gray125"/>
    </fill>
    <fill>
      <patternFill patternType="solid">
        <fgColor indexed="8"/>
        <bgColor indexed="64"/>
      </patternFill>
    </fill>
    <fill>
      <patternFill patternType="solid">
        <fgColor indexed="42"/>
        <bgColor indexed="64"/>
      </patternFill>
    </fill>
    <fill>
      <patternFill patternType="solid">
        <fgColor theme="1"/>
        <bgColor indexed="64"/>
      </patternFill>
    </fill>
  </fills>
  <borders count="141">
    <border>
      <left/>
      <right/>
      <top/>
      <bottom/>
      <diagonal/>
    </border>
    <border>
      <left/>
      <right style="thin">
        <color indexed="64"/>
      </right>
      <top/>
      <bottom style="hair">
        <color indexed="64"/>
      </bottom>
      <diagonal/>
    </border>
    <border>
      <left/>
      <right style="thin">
        <color indexed="64"/>
      </right>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style="medium">
        <color indexed="9"/>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9"/>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9"/>
      </left>
      <right/>
      <top style="thin">
        <color indexed="64"/>
      </top>
      <bottom/>
      <diagonal/>
    </border>
    <border>
      <left/>
      <right/>
      <top style="thin">
        <color indexed="64"/>
      </top>
      <bottom/>
      <diagonal/>
    </border>
    <border>
      <left/>
      <right style="thin">
        <color indexed="9"/>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hair">
        <color indexed="64"/>
      </bottom>
      <diagonal/>
    </border>
    <border>
      <left/>
      <right style="dotted">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tted">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hair">
        <color indexed="64"/>
      </right>
      <top style="medium">
        <color indexed="64"/>
      </top>
      <bottom style="hair">
        <color indexed="64"/>
      </bottom>
      <diagonal/>
    </border>
    <border>
      <left/>
      <right style="hair">
        <color indexed="64"/>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right style="hair">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right/>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hair">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dotted">
        <color indexed="64"/>
      </top>
      <bottom/>
      <diagonal/>
    </border>
    <border>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right style="dotted">
        <color indexed="64"/>
      </right>
      <top style="thin">
        <color indexed="64"/>
      </top>
      <bottom style="thin">
        <color indexed="64"/>
      </bottom>
      <diagonal/>
    </border>
    <border>
      <left style="double">
        <color indexed="64"/>
      </left>
      <right style="thin">
        <color indexed="64"/>
      </right>
      <top style="hair">
        <color indexed="64"/>
      </top>
      <bottom/>
      <diagonal/>
    </border>
    <border>
      <left style="thin">
        <color indexed="64"/>
      </left>
      <right/>
      <top style="dotted">
        <color indexed="64"/>
      </top>
      <bottom/>
      <diagonal/>
    </border>
    <border>
      <left/>
      <right style="dotted">
        <color indexed="64"/>
      </right>
      <top style="dotted">
        <color indexed="64"/>
      </top>
      <bottom/>
      <diagonal/>
    </border>
    <border>
      <left/>
      <right style="dotted">
        <color indexed="64"/>
      </right>
      <top/>
      <bottom/>
      <diagonal/>
    </border>
    <border>
      <left style="thin">
        <color indexed="64"/>
      </left>
      <right/>
      <top/>
      <bottom style="medium">
        <color indexed="64"/>
      </bottom>
      <diagonal/>
    </border>
    <border>
      <left/>
      <right style="dotted">
        <color indexed="64"/>
      </right>
      <top/>
      <bottom style="medium">
        <color indexed="64"/>
      </bottom>
      <diagonal/>
    </border>
    <border>
      <left style="dotted">
        <color indexed="64"/>
      </left>
      <right/>
      <top style="dotted">
        <color indexed="64"/>
      </top>
      <bottom/>
      <diagonal/>
    </border>
    <border>
      <left style="dotted">
        <color indexed="64"/>
      </left>
      <right/>
      <top/>
      <bottom/>
      <diagonal/>
    </border>
    <border>
      <left style="dotted">
        <color indexed="64"/>
      </left>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dotted">
        <color indexed="64"/>
      </right>
      <top style="thin">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diagonal/>
    </border>
    <border>
      <left style="dotted">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double">
        <color indexed="64"/>
      </left>
      <right style="thin">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top style="thin">
        <color indexed="64"/>
      </top>
      <bottom style="medium">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medium">
        <color indexed="64"/>
      </bottom>
      <diagonal/>
    </border>
  </borders>
  <cellStyleXfs count="3">
    <xf numFmtId="0" fontId="0" fillId="0" borderId="0"/>
    <xf numFmtId="0" fontId="27" fillId="0" borderId="0" applyNumberFormat="0" applyFill="0" applyBorder="0" applyAlignment="0" applyProtection="0">
      <alignment vertical="top"/>
      <protection locked="0"/>
    </xf>
    <xf numFmtId="38" fontId="1" fillId="0" borderId="0" applyFont="0" applyFill="0" applyBorder="0" applyAlignment="0" applyProtection="0"/>
  </cellStyleXfs>
  <cellXfs count="457">
    <xf numFmtId="0" fontId="0" fillId="0" borderId="0" xfId="0"/>
    <xf numFmtId="38" fontId="10" fillId="0" borderId="0" xfId="2" applyFont="1" applyAlignment="1">
      <alignment vertical="center"/>
    </xf>
    <xf numFmtId="38" fontId="12" fillId="0" borderId="5" xfId="2" applyFont="1" applyBorder="1" applyAlignment="1">
      <alignment horizontal="centerContinuous" vertical="center"/>
    </xf>
    <xf numFmtId="38" fontId="3" fillId="0" borderId="6" xfId="2" applyFont="1" applyBorder="1" applyAlignment="1">
      <alignment horizontal="centerContinuous" vertical="center"/>
    </xf>
    <xf numFmtId="38" fontId="23" fillId="0" borderId="0" xfId="2" applyFont="1" applyAlignment="1">
      <alignment vertical="center"/>
    </xf>
    <xf numFmtId="38" fontId="13" fillId="2" borderId="7" xfId="2" applyFont="1" applyFill="1" applyBorder="1" applyAlignment="1">
      <alignment horizontal="centerContinuous" vertical="center"/>
    </xf>
    <xf numFmtId="38" fontId="9" fillId="2" borderId="8" xfId="2" applyFont="1" applyFill="1" applyBorder="1" applyAlignment="1">
      <alignment horizontal="centerContinuous" vertical="center"/>
    </xf>
    <xf numFmtId="38" fontId="9" fillId="2" borderId="9" xfId="2" applyFont="1" applyFill="1" applyBorder="1" applyAlignment="1">
      <alignment horizontal="centerContinuous" vertical="center"/>
    </xf>
    <xf numFmtId="38" fontId="13" fillId="2" borderId="10" xfId="2" applyFont="1" applyFill="1" applyBorder="1" applyAlignment="1">
      <alignment horizontal="centerContinuous" vertical="center"/>
    </xf>
    <xf numFmtId="0" fontId="9" fillId="2" borderId="9" xfId="0" applyFont="1" applyFill="1" applyBorder="1" applyAlignment="1">
      <alignment horizontal="centerContinuous" vertical="center"/>
    </xf>
    <xf numFmtId="38" fontId="13" fillId="2" borderId="8" xfId="2" applyFont="1" applyFill="1" applyBorder="1" applyAlignment="1">
      <alignment horizontal="centerContinuous" vertical="center"/>
    </xf>
    <xf numFmtId="38" fontId="9" fillId="2" borderId="11" xfId="2" applyFont="1" applyFill="1" applyBorder="1" applyAlignment="1">
      <alignment horizontal="centerContinuous" vertical="center"/>
    </xf>
    <xf numFmtId="38" fontId="9" fillId="0" borderId="0" xfId="2" applyFont="1" applyBorder="1" applyAlignment="1">
      <alignment vertical="center"/>
    </xf>
    <xf numFmtId="38" fontId="9" fillId="0" borderId="0" xfId="2" applyFont="1" applyAlignment="1">
      <alignment vertical="center"/>
    </xf>
    <xf numFmtId="38" fontId="10" fillId="0" borderId="12" xfId="2" applyFont="1" applyBorder="1" applyAlignment="1">
      <alignment horizontal="centerContinuous" vertical="center"/>
    </xf>
    <xf numFmtId="38" fontId="10" fillId="0" borderId="0" xfId="2" applyFont="1" applyBorder="1" applyAlignment="1">
      <alignment vertical="center"/>
    </xf>
    <xf numFmtId="38" fontId="2" fillId="0" borderId="1" xfId="2" applyFont="1" applyBorder="1" applyAlignment="1">
      <alignment vertical="center"/>
    </xf>
    <xf numFmtId="0" fontId="10" fillId="0" borderId="0" xfId="0" applyFont="1" applyAlignment="1">
      <alignment vertical="center"/>
    </xf>
    <xf numFmtId="38" fontId="10" fillId="0" borderId="0" xfId="2" applyFont="1" applyFill="1" applyBorder="1" applyAlignment="1">
      <alignment vertical="center"/>
    </xf>
    <xf numFmtId="0" fontId="16" fillId="0" borderId="0" xfId="0" applyFont="1" applyAlignment="1">
      <alignment horizontal="right" vertical="center"/>
    </xf>
    <xf numFmtId="0" fontId="8" fillId="0" borderId="0" xfId="0" applyFont="1" applyAlignment="1">
      <alignment vertical="center"/>
    </xf>
    <xf numFmtId="0" fontId="4" fillId="0" borderId="0" xfId="0" applyFont="1" applyAlignment="1">
      <alignment horizontal="centerContinuous" vertical="center"/>
    </xf>
    <xf numFmtId="0" fontId="15" fillId="0" borderId="0" xfId="0" applyFont="1" applyAlignment="1">
      <alignment horizontal="right" vertical="center"/>
    </xf>
    <xf numFmtId="0" fontId="12" fillId="0" borderId="0" xfId="0" applyFont="1" applyAlignment="1">
      <alignment vertical="center"/>
    </xf>
    <xf numFmtId="0" fontId="5" fillId="0" borderId="0" xfId="0" applyFont="1" applyAlignment="1">
      <alignment horizontal="centerContinuous" vertical="center"/>
    </xf>
    <xf numFmtId="0" fontId="8" fillId="0" borderId="0" xfId="0" applyFont="1" applyAlignment="1">
      <alignment horizontal="right" vertical="center"/>
    </xf>
    <xf numFmtId="38" fontId="0" fillId="0" borderId="0" xfId="2" applyFont="1" applyAlignment="1">
      <alignment vertical="center"/>
    </xf>
    <xf numFmtId="38" fontId="24" fillId="2" borderId="16" xfId="2" applyFont="1" applyFill="1" applyBorder="1" applyAlignment="1">
      <alignment horizontal="centerContinuous" vertical="center"/>
    </xf>
    <xf numFmtId="38" fontId="24" fillId="2" borderId="17" xfId="2" applyFont="1" applyFill="1" applyBorder="1" applyAlignment="1">
      <alignment horizontal="centerContinuous" vertical="center"/>
    </xf>
    <xf numFmtId="38" fontId="24" fillId="2" borderId="18" xfId="2" applyFont="1" applyFill="1" applyBorder="1" applyAlignment="1">
      <alignment horizontal="centerContinuous" vertical="center"/>
    </xf>
    <xf numFmtId="38" fontId="27" fillId="0" borderId="19" xfId="1" applyNumberFormat="1" applyBorder="1" applyAlignment="1" applyProtection="1">
      <alignment vertical="center"/>
    </xf>
    <xf numFmtId="38" fontId="27" fillId="0" borderId="21" xfId="1" applyNumberFormat="1" applyBorder="1" applyAlignment="1" applyProtection="1">
      <alignment vertical="center"/>
    </xf>
    <xf numFmtId="38" fontId="29" fillId="0" borderId="22" xfId="2" applyFont="1" applyBorder="1" applyAlignment="1">
      <alignment vertical="center"/>
    </xf>
    <xf numFmtId="38" fontId="26" fillId="0" borderId="20" xfId="2" applyFont="1" applyBorder="1" applyAlignment="1">
      <alignment horizontal="center" vertical="center"/>
    </xf>
    <xf numFmtId="38" fontId="26" fillId="0" borderId="23" xfId="2" applyFont="1" applyFill="1" applyBorder="1" applyAlignment="1">
      <alignment horizontal="centerContinuous" vertical="center"/>
    </xf>
    <xf numFmtId="38" fontId="26" fillId="0" borderId="24" xfId="2" applyFont="1" applyFill="1" applyBorder="1" applyAlignment="1">
      <alignment horizontal="centerContinuous" vertical="center"/>
    </xf>
    <xf numFmtId="38" fontId="24" fillId="2" borderId="26" xfId="2" applyFont="1" applyFill="1" applyBorder="1" applyAlignment="1">
      <alignment horizontal="centerContinuous" vertical="center"/>
    </xf>
    <xf numFmtId="38" fontId="35" fillId="0" borderId="23" xfId="2" applyFont="1" applyBorder="1" applyAlignment="1">
      <alignment vertical="center"/>
    </xf>
    <xf numFmtId="38" fontId="24" fillId="2" borderId="24" xfId="2" applyFont="1" applyFill="1" applyBorder="1" applyAlignment="1">
      <alignment horizontal="center" vertical="center"/>
    </xf>
    <xf numFmtId="38" fontId="37" fillId="0" borderId="29" xfId="2" applyFont="1" applyBorder="1" applyAlignment="1">
      <alignment horizontal="centerContinuous" vertical="center"/>
    </xf>
    <xf numFmtId="38" fontId="37" fillId="0" borderId="31" xfId="2" applyFont="1" applyBorder="1" applyAlignment="1">
      <alignment horizontal="centerContinuous" vertical="center"/>
    </xf>
    <xf numFmtId="38" fontId="39" fillId="2" borderId="9" xfId="2" applyFont="1" applyFill="1" applyBorder="1" applyAlignment="1">
      <alignment horizontal="centerContinuous" vertical="center"/>
    </xf>
    <xf numFmtId="38" fontId="8" fillId="0" borderId="0" xfId="0" applyNumberFormat="1" applyFont="1" applyAlignment="1">
      <alignment horizontal="right" vertical="center"/>
    </xf>
    <xf numFmtId="38" fontId="34" fillId="0" borderId="0" xfId="2" applyFont="1" applyAlignment="1">
      <alignment vertical="center"/>
    </xf>
    <xf numFmtId="38" fontId="18" fillId="1" borderId="15" xfId="2" applyFont="1" applyFill="1" applyBorder="1" applyAlignment="1">
      <alignment horizontal="centerContinuous" vertical="center"/>
    </xf>
    <xf numFmtId="38" fontId="18" fillId="1" borderId="3" xfId="2" applyFont="1" applyFill="1" applyBorder="1" applyAlignment="1">
      <alignment horizontal="centerContinuous" vertical="center"/>
    </xf>
    <xf numFmtId="38" fontId="18" fillId="1" borderId="36" xfId="2" applyFont="1" applyFill="1" applyBorder="1" applyAlignment="1">
      <alignment horizontal="centerContinuous" vertical="center"/>
    </xf>
    <xf numFmtId="38" fontId="18" fillId="1" borderId="32" xfId="2" applyFont="1" applyFill="1" applyBorder="1" applyAlignment="1">
      <alignment horizontal="center" vertical="center"/>
    </xf>
    <xf numFmtId="38" fontId="18" fillId="1" borderId="37" xfId="2" applyFont="1" applyFill="1" applyBorder="1" applyAlignment="1">
      <alignment horizontal="centerContinuous" vertical="center"/>
    </xf>
    <xf numFmtId="38" fontId="18" fillId="1" borderId="37" xfId="2" applyFont="1" applyFill="1" applyBorder="1" applyAlignment="1">
      <alignment horizontal="center" vertical="center"/>
    </xf>
    <xf numFmtId="38" fontId="12" fillId="0" borderId="38" xfId="2" applyFont="1" applyBorder="1" applyAlignment="1">
      <alignment horizontal="centerContinuous" vertical="center"/>
    </xf>
    <xf numFmtId="38" fontId="42" fillId="0" borderId="31" xfId="2" applyFont="1" applyBorder="1" applyAlignment="1">
      <alignment horizontal="centerContinuous" vertical="center"/>
    </xf>
    <xf numFmtId="176" fontId="44" fillId="0" borderId="24" xfId="2" applyNumberFormat="1" applyFont="1" applyBorder="1" applyAlignment="1">
      <alignment horizontal="center" vertical="center"/>
    </xf>
    <xf numFmtId="38" fontId="35" fillId="0" borderId="0" xfId="2" applyFont="1" applyBorder="1" applyAlignment="1">
      <alignment horizontal="right" vertical="center"/>
    </xf>
    <xf numFmtId="38" fontId="35" fillId="0" borderId="0" xfId="2" applyFont="1" applyAlignment="1">
      <alignment vertical="center"/>
    </xf>
    <xf numFmtId="38" fontId="2" fillId="0" borderId="48" xfId="2" applyFont="1" applyFill="1" applyBorder="1" applyAlignment="1">
      <alignment vertical="center"/>
    </xf>
    <xf numFmtId="38" fontId="32" fillId="0" borderId="49" xfId="2" applyFont="1" applyFill="1" applyBorder="1" applyAlignment="1">
      <alignment vertical="center"/>
    </xf>
    <xf numFmtId="38" fontId="40" fillId="0" borderId="49" xfId="2" applyFont="1" applyFill="1" applyBorder="1" applyAlignment="1">
      <alignment vertical="center"/>
    </xf>
    <xf numFmtId="38" fontId="10" fillId="0" borderId="0" xfId="2" applyFont="1" applyFill="1" applyAlignment="1">
      <alignment vertical="center"/>
    </xf>
    <xf numFmtId="38" fontId="2" fillId="0" borderId="56" xfId="2" applyFont="1" applyFill="1" applyBorder="1" applyAlignment="1">
      <alignment vertical="center"/>
    </xf>
    <xf numFmtId="38" fontId="40" fillId="0" borderId="57" xfId="2" applyFont="1" applyFill="1" applyBorder="1" applyAlignment="1">
      <alignment vertical="center"/>
    </xf>
    <xf numFmtId="38" fontId="4" fillId="0" borderId="0" xfId="0" applyNumberFormat="1" applyFont="1" applyAlignment="1">
      <alignment horizontal="centerContinuous" vertical="center"/>
    </xf>
    <xf numFmtId="38" fontId="2" fillId="0" borderId="60" xfId="2" applyFont="1" applyFill="1" applyBorder="1" applyAlignment="1">
      <alignment vertical="center"/>
    </xf>
    <xf numFmtId="38" fontId="32" fillId="0" borderId="61" xfId="2" applyFont="1" applyFill="1" applyBorder="1" applyAlignment="1">
      <alignment vertical="center"/>
    </xf>
    <xf numFmtId="38" fontId="20" fillId="0" borderId="64" xfId="2" applyFont="1" applyFill="1" applyBorder="1" applyAlignment="1">
      <alignment horizontal="center" vertical="center"/>
    </xf>
    <xf numFmtId="38" fontId="14" fillId="0" borderId="64" xfId="2" applyFont="1" applyFill="1" applyBorder="1" applyAlignment="1">
      <alignment horizontal="right" vertical="center"/>
    </xf>
    <xf numFmtId="38" fontId="10" fillId="0" borderId="65" xfId="2" applyFont="1" applyFill="1" applyBorder="1" applyAlignment="1">
      <alignment vertical="center"/>
    </xf>
    <xf numFmtId="38" fontId="20" fillId="0" borderId="67" xfId="2" applyFont="1" applyFill="1" applyBorder="1" applyAlignment="1">
      <alignment horizontal="center" vertical="center"/>
    </xf>
    <xf numFmtId="38" fontId="27" fillId="0" borderId="27" xfId="1" applyNumberFormat="1" applyBorder="1" applyAlignment="1" applyProtection="1">
      <alignment vertical="center"/>
    </xf>
    <xf numFmtId="38" fontId="47" fillId="0" borderId="51" xfId="2" applyFont="1" applyFill="1" applyBorder="1" applyAlignment="1">
      <alignment horizontal="center" vertical="center"/>
    </xf>
    <xf numFmtId="38" fontId="2" fillId="0" borderId="8" xfId="2" applyFont="1" applyFill="1" applyBorder="1" applyAlignment="1">
      <alignment vertical="center"/>
    </xf>
    <xf numFmtId="38" fontId="19" fillId="0" borderId="8" xfId="2" applyFont="1" applyFill="1" applyBorder="1" applyAlignment="1">
      <alignment vertical="center"/>
    </xf>
    <xf numFmtId="38" fontId="40" fillId="0" borderId="8" xfId="2" applyFont="1" applyFill="1" applyBorder="1" applyAlignment="1">
      <alignment vertical="center"/>
    </xf>
    <xf numFmtId="38" fontId="40" fillId="0" borderId="52" xfId="2" applyFont="1" applyFill="1" applyBorder="1" applyAlignment="1">
      <alignment vertical="center"/>
    </xf>
    <xf numFmtId="38" fontId="19" fillId="0" borderId="57" xfId="2" applyFont="1" applyFill="1" applyBorder="1" applyAlignment="1">
      <alignment vertical="center"/>
    </xf>
    <xf numFmtId="38" fontId="20" fillId="0" borderId="13" xfId="2" applyFont="1" applyFill="1" applyBorder="1" applyAlignment="1">
      <alignment horizontal="center" vertical="center"/>
    </xf>
    <xf numFmtId="38" fontId="2" fillId="0" borderId="79" xfId="2" applyFont="1" applyFill="1" applyBorder="1" applyAlignment="1">
      <alignment vertical="center"/>
    </xf>
    <xf numFmtId="38" fontId="40" fillId="0" borderId="80" xfId="2" applyFont="1" applyFill="1" applyBorder="1" applyAlignment="1">
      <alignment vertical="center"/>
    </xf>
    <xf numFmtId="38" fontId="19" fillId="0" borderId="80" xfId="2" applyFont="1" applyFill="1" applyBorder="1" applyAlignment="1">
      <alignment vertical="center"/>
    </xf>
    <xf numFmtId="38" fontId="0" fillId="3" borderId="28" xfId="2" applyFont="1" applyFill="1" applyBorder="1" applyAlignment="1">
      <alignment vertical="center"/>
    </xf>
    <xf numFmtId="38" fontId="0" fillId="0" borderId="24" xfId="2" applyFont="1" applyFill="1" applyBorder="1" applyAlignment="1">
      <alignment vertical="center"/>
    </xf>
    <xf numFmtId="38" fontId="0" fillId="0" borderId="0" xfId="2" applyFont="1" applyAlignment="1">
      <alignment horizontal="right" vertical="center"/>
    </xf>
    <xf numFmtId="38" fontId="14" fillId="0" borderId="0" xfId="2" applyFont="1" applyAlignment="1">
      <alignment vertical="center"/>
    </xf>
    <xf numFmtId="38" fontId="2" fillId="0" borderId="1" xfId="2" applyFont="1" applyFill="1" applyBorder="1" applyAlignment="1">
      <alignment vertical="center"/>
    </xf>
    <xf numFmtId="38" fontId="2" fillId="0" borderId="2" xfId="2" applyFont="1" applyFill="1" applyBorder="1" applyAlignment="1">
      <alignment vertical="center"/>
    </xf>
    <xf numFmtId="38" fontId="2" fillId="0" borderId="82" xfId="2" applyFont="1" applyBorder="1" applyAlignment="1">
      <alignment vertical="center"/>
    </xf>
    <xf numFmtId="38" fontId="2" fillId="0" borderId="82" xfId="2" applyFont="1" applyFill="1" applyBorder="1" applyAlignment="1">
      <alignment vertical="center"/>
    </xf>
    <xf numFmtId="38" fontId="2" fillId="0" borderId="42" xfId="2" applyFont="1" applyFill="1" applyBorder="1" applyAlignment="1">
      <alignment vertical="center"/>
    </xf>
    <xf numFmtId="38" fontId="2" fillId="0" borderId="90" xfId="2" applyFont="1" applyFill="1" applyBorder="1" applyAlignment="1">
      <alignment vertical="center"/>
    </xf>
    <xf numFmtId="38" fontId="19" fillId="0" borderId="1" xfId="2" applyFont="1" applyFill="1" applyBorder="1" applyAlignment="1">
      <alignment horizontal="center" vertical="center"/>
    </xf>
    <xf numFmtId="38" fontId="2" fillId="0" borderId="19" xfId="2" applyFont="1" applyFill="1" applyBorder="1" applyAlignment="1">
      <alignment vertical="center"/>
    </xf>
    <xf numFmtId="38" fontId="2" fillId="0" borderId="2" xfId="2" applyFont="1" applyFill="1" applyBorder="1" applyAlignment="1">
      <alignment horizontal="center" vertical="center"/>
    </xf>
    <xf numFmtId="38" fontId="26" fillId="0" borderId="19" xfId="2" applyFont="1" applyFill="1" applyBorder="1" applyAlignment="1">
      <alignment horizontal="centerContinuous" vertical="center"/>
    </xf>
    <xf numFmtId="38" fontId="26" fillId="0" borderId="1" xfId="2" applyFont="1" applyFill="1" applyBorder="1" applyAlignment="1">
      <alignment horizontal="centerContinuous" vertical="center"/>
    </xf>
    <xf numFmtId="38" fontId="2" fillId="0" borderId="12" xfId="2" applyFont="1" applyFill="1" applyBorder="1" applyAlignment="1">
      <alignment vertical="center"/>
    </xf>
    <xf numFmtId="38" fontId="30" fillId="0" borderId="20" xfId="2" applyFont="1" applyFill="1" applyBorder="1" applyAlignment="1">
      <alignment horizontal="center" vertical="center"/>
    </xf>
    <xf numFmtId="38" fontId="26" fillId="0" borderId="20" xfId="2" applyFont="1" applyFill="1" applyBorder="1" applyAlignment="1">
      <alignment horizontal="center" vertical="center"/>
    </xf>
    <xf numFmtId="38" fontId="30" fillId="0" borderId="33" xfId="2" applyFont="1" applyFill="1" applyBorder="1" applyAlignment="1">
      <alignment horizontal="center" vertical="center"/>
    </xf>
    <xf numFmtId="38" fontId="26" fillId="0" borderId="34" xfId="2" applyFont="1" applyFill="1" applyBorder="1" applyAlignment="1">
      <alignment horizontal="center" vertical="center"/>
    </xf>
    <xf numFmtId="38" fontId="30" fillId="0" borderId="12" xfId="2" applyFont="1" applyFill="1" applyBorder="1" applyAlignment="1">
      <alignment horizontal="center" vertical="center"/>
    </xf>
    <xf numFmtId="38" fontId="32" fillId="0" borderId="22" xfId="2" applyFont="1" applyFill="1" applyBorder="1" applyAlignment="1">
      <alignment vertical="center"/>
    </xf>
    <xf numFmtId="38" fontId="2" fillId="0" borderId="22" xfId="2" applyFont="1" applyFill="1" applyBorder="1" applyAlignment="1">
      <alignment vertical="center"/>
    </xf>
    <xf numFmtId="38" fontId="19" fillId="0" borderId="35" xfId="2" applyFont="1" applyFill="1" applyBorder="1" applyAlignment="1">
      <alignment vertical="center"/>
    </xf>
    <xf numFmtId="38" fontId="32" fillId="0" borderId="27" xfId="2" applyFont="1" applyFill="1" applyBorder="1" applyAlignment="1">
      <alignment vertical="center"/>
    </xf>
    <xf numFmtId="38" fontId="32" fillId="0" borderId="19" xfId="2" applyFont="1" applyFill="1" applyBorder="1" applyAlignment="1">
      <alignment vertical="center"/>
    </xf>
    <xf numFmtId="38" fontId="19" fillId="0" borderId="34" xfId="2" applyFont="1" applyFill="1" applyBorder="1" applyAlignment="1">
      <alignment vertical="center"/>
    </xf>
    <xf numFmtId="38" fontId="32" fillId="0" borderId="28" xfId="2" applyFont="1" applyFill="1" applyBorder="1" applyAlignment="1">
      <alignment vertical="center"/>
    </xf>
    <xf numFmtId="38" fontId="8" fillId="0" borderId="1" xfId="2" applyFont="1" applyFill="1" applyBorder="1" applyAlignment="1">
      <alignment vertical="center" shrinkToFit="1"/>
    </xf>
    <xf numFmtId="38" fontId="58" fillId="0" borderId="30" xfId="2" applyFont="1" applyFill="1" applyBorder="1" applyAlignment="1">
      <alignment vertical="center"/>
    </xf>
    <xf numFmtId="38" fontId="8" fillId="0" borderId="89" xfId="2" applyFont="1" applyBorder="1" applyAlignment="1">
      <alignment horizontal="left" vertical="center" shrinkToFit="1"/>
    </xf>
    <xf numFmtId="38" fontId="8" fillId="0" borderId="1" xfId="2" applyFont="1" applyBorder="1" applyAlignment="1">
      <alignment horizontal="left" vertical="center" shrinkToFit="1"/>
    </xf>
    <xf numFmtId="38" fontId="8" fillId="0" borderId="1" xfId="2" applyFont="1" applyFill="1" applyBorder="1" applyAlignment="1">
      <alignment horizontal="left" vertical="center" shrinkToFit="1"/>
    </xf>
    <xf numFmtId="38" fontId="8" fillId="0" borderId="81" xfId="2" applyFont="1" applyFill="1" applyBorder="1" applyAlignment="1">
      <alignment horizontal="left" vertical="center" shrinkToFit="1"/>
    </xf>
    <xf numFmtId="38" fontId="8" fillId="0" borderId="82" xfId="2" applyFont="1" applyFill="1" applyBorder="1" applyAlignment="1">
      <alignment horizontal="left" vertical="center" shrinkToFit="1"/>
    </xf>
    <xf numFmtId="38" fontId="8" fillId="0" borderId="92" xfId="2" applyFont="1" applyFill="1" applyBorder="1" applyAlignment="1">
      <alignment horizontal="left" vertical="center" shrinkToFit="1"/>
    </xf>
    <xf numFmtId="38" fontId="8" fillId="0" borderId="81" xfId="2" applyFont="1" applyFill="1" applyBorder="1" applyAlignment="1">
      <alignment vertical="center" shrinkToFit="1"/>
    </xf>
    <xf numFmtId="38" fontId="51" fillId="0" borderId="81" xfId="2" applyFont="1" applyFill="1" applyBorder="1" applyAlignment="1">
      <alignment vertical="center" shrinkToFit="1"/>
    </xf>
    <xf numFmtId="38" fontId="8" fillId="0" borderId="82" xfId="2" applyFont="1" applyBorder="1" applyAlignment="1">
      <alignment horizontal="left" vertical="center" shrinkToFit="1"/>
    </xf>
    <xf numFmtId="38" fontId="51" fillId="0" borderId="2" xfId="2" applyFont="1" applyFill="1" applyBorder="1" applyAlignment="1">
      <alignment vertical="center" shrinkToFit="1"/>
    </xf>
    <xf numFmtId="38" fontId="8" fillId="0" borderId="2" xfId="2" applyFont="1" applyFill="1" applyBorder="1" applyAlignment="1">
      <alignment horizontal="left" vertical="center" shrinkToFit="1"/>
    </xf>
    <xf numFmtId="38" fontId="8" fillId="0" borderId="98" xfId="2" applyFont="1" applyFill="1" applyBorder="1" applyAlignment="1">
      <alignment horizontal="left" vertical="center" shrinkToFit="1"/>
    </xf>
    <xf numFmtId="38" fontId="40" fillId="0" borderId="39" xfId="2" applyFont="1" applyFill="1" applyBorder="1" applyAlignment="1">
      <alignment vertical="center"/>
    </xf>
    <xf numFmtId="38" fontId="2" fillId="0" borderId="85" xfId="2" applyFont="1" applyFill="1" applyBorder="1" applyAlignment="1">
      <alignment vertical="center"/>
    </xf>
    <xf numFmtId="38" fontId="8" fillId="0" borderId="84" xfId="2" applyFont="1" applyFill="1" applyBorder="1" applyAlignment="1">
      <alignment horizontal="left" vertical="center" shrinkToFit="1"/>
    </xf>
    <xf numFmtId="38" fontId="8" fillId="0" borderId="8" xfId="2" applyFont="1" applyFill="1" applyBorder="1" applyAlignment="1">
      <alignment vertical="center" shrinkToFit="1"/>
    </xf>
    <xf numFmtId="38" fontId="32" fillId="0" borderId="8" xfId="2" applyFont="1" applyFill="1" applyBorder="1" applyAlignment="1">
      <alignment vertical="center"/>
    </xf>
    <xf numFmtId="38" fontId="8" fillId="0" borderId="8" xfId="2" applyFont="1" applyFill="1" applyBorder="1" applyAlignment="1">
      <alignment horizontal="left" vertical="center" shrinkToFit="1"/>
    </xf>
    <xf numFmtId="38" fontId="51" fillId="0" borderId="1" xfId="2" applyFont="1" applyFill="1" applyBorder="1" applyAlignment="1">
      <alignment vertical="center" shrinkToFit="1"/>
    </xf>
    <xf numFmtId="38" fontId="8" fillId="0" borderId="2" xfId="2" applyFont="1" applyFill="1" applyBorder="1" applyAlignment="1">
      <alignment vertical="center" shrinkToFit="1"/>
    </xf>
    <xf numFmtId="38" fontId="55" fillId="0" borderId="4" xfId="2" applyFont="1" applyFill="1" applyBorder="1" applyAlignment="1">
      <alignment vertical="center"/>
    </xf>
    <xf numFmtId="38" fontId="57" fillId="0" borderId="39" xfId="2" applyFont="1" applyFill="1" applyBorder="1" applyAlignment="1">
      <alignment vertical="center"/>
    </xf>
    <xf numFmtId="38" fontId="8" fillId="0" borderId="3" xfId="2" applyFont="1" applyFill="1" applyBorder="1" applyAlignment="1">
      <alignment vertical="center"/>
    </xf>
    <xf numFmtId="38" fontId="2" fillId="0" borderId="3" xfId="2" applyFont="1" applyFill="1" applyBorder="1" applyAlignment="1">
      <alignment vertical="center"/>
    </xf>
    <xf numFmtId="38" fontId="32" fillId="0" borderId="3" xfId="2" applyFont="1" applyFill="1" applyBorder="1" applyAlignment="1">
      <alignment vertical="center"/>
    </xf>
    <xf numFmtId="38" fontId="31" fillId="0" borderId="3" xfId="2" applyFont="1" applyFill="1" applyBorder="1" applyAlignment="1">
      <alignment vertical="center"/>
    </xf>
    <xf numFmtId="38" fontId="8" fillId="0" borderId="3" xfId="2" applyFont="1" applyFill="1" applyBorder="1" applyAlignment="1">
      <alignment horizontal="left" vertical="center"/>
    </xf>
    <xf numFmtId="38" fontId="31" fillId="0" borderId="32" xfId="2" applyFont="1" applyFill="1" applyBorder="1" applyAlignment="1">
      <alignment vertical="center"/>
    </xf>
    <xf numFmtId="38" fontId="8" fillId="0" borderId="4" xfId="2" applyFont="1" applyFill="1" applyBorder="1" applyAlignment="1">
      <alignment vertical="center"/>
    </xf>
    <xf numFmtId="38" fontId="2" fillId="0" borderId="4" xfId="2" applyFont="1" applyFill="1" applyBorder="1" applyAlignment="1">
      <alignment vertical="center"/>
    </xf>
    <xf numFmtId="38" fontId="8" fillId="0" borderId="4" xfId="2" applyFont="1" applyFill="1" applyBorder="1" applyAlignment="1">
      <alignment horizontal="left" vertical="center"/>
    </xf>
    <xf numFmtId="38" fontId="8" fillId="0" borderId="82" xfId="2" applyFont="1" applyFill="1" applyBorder="1" applyAlignment="1">
      <alignment vertical="center" shrinkToFit="1"/>
    </xf>
    <xf numFmtId="38" fontId="8" fillId="0" borderId="42" xfId="2" applyFont="1" applyFill="1" applyBorder="1" applyAlignment="1">
      <alignment horizontal="left" vertical="center" shrinkToFit="1"/>
    </xf>
    <xf numFmtId="38" fontId="8" fillId="0" borderId="4" xfId="2" applyFont="1" applyFill="1" applyBorder="1" applyAlignment="1">
      <alignment vertical="center" shrinkToFit="1"/>
    </xf>
    <xf numFmtId="38" fontId="8" fillId="0" borderId="4" xfId="2" applyFont="1" applyFill="1" applyBorder="1" applyAlignment="1">
      <alignment horizontal="left" vertical="center" shrinkToFit="1"/>
    </xf>
    <xf numFmtId="38" fontId="2" fillId="0" borderId="70" xfId="2" applyFont="1" applyFill="1" applyBorder="1" applyAlignment="1">
      <alignment vertical="center"/>
    </xf>
    <xf numFmtId="38" fontId="8" fillId="0" borderId="3" xfId="2" applyFont="1" applyFill="1" applyBorder="1" applyAlignment="1">
      <alignment vertical="center" shrinkToFit="1"/>
    </xf>
    <xf numFmtId="38" fontId="8" fillId="0" borderId="3" xfId="2" applyFont="1" applyFill="1" applyBorder="1" applyAlignment="1">
      <alignment horizontal="left" vertical="center" shrinkToFit="1"/>
    </xf>
    <xf numFmtId="38" fontId="51" fillId="0" borderId="91" xfId="2" applyFont="1" applyFill="1" applyBorder="1" applyAlignment="1">
      <alignment vertical="center" shrinkToFit="1"/>
    </xf>
    <xf numFmtId="38" fontId="51" fillId="0" borderId="12" xfId="2" applyFont="1" applyFill="1" applyBorder="1" applyAlignment="1">
      <alignment vertical="center" shrinkToFit="1"/>
    </xf>
    <xf numFmtId="38" fontId="2" fillId="0" borderId="94" xfId="2" applyFont="1" applyFill="1" applyBorder="1" applyAlignment="1">
      <alignment vertical="center"/>
    </xf>
    <xf numFmtId="38" fontId="8" fillId="0" borderId="42" xfId="2" applyFont="1" applyFill="1" applyBorder="1" applyAlignment="1">
      <alignment vertical="center" shrinkToFit="1"/>
    </xf>
    <xf numFmtId="38" fontId="8" fillId="0" borderId="33" xfId="2" applyFont="1" applyFill="1" applyBorder="1" applyAlignment="1">
      <alignment vertical="center" shrinkToFit="1"/>
    </xf>
    <xf numFmtId="38" fontId="2" fillId="0" borderId="33" xfId="2" applyFont="1" applyFill="1" applyBorder="1" applyAlignment="1">
      <alignment vertical="center"/>
    </xf>
    <xf numFmtId="38" fontId="32" fillId="0" borderId="33" xfId="2" applyFont="1" applyFill="1" applyBorder="1" applyAlignment="1">
      <alignment vertical="center"/>
    </xf>
    <xf numFmtId="38" fontId="8" fillId="0" borderId="33" xfId="2" applyFont="1" applyFill="1" applyBorder="1" applyAlignment="1">
      <alignment horizontal="left" vertical="center" shrinkToFit="1"/>
    </xf>
    <xf numFmtId="38" fontId="8" fillId="0" borderId="41" xfId="2" applyFont="1" applyFill="1" applyBorder="1" applyAlignment="1">
      <alignment vertical="center" shrinkToFit="1"/>
    </xf>
    <xf numFmtId="38" fontId="8" fillId="0" borderId="75" xfId="2" applyFont="1" applyFill="1" applyBorder="1" applyAlignment="1">
      <alignment vertical="center"/>
    </xf>
    <xf numFmtId="38" fontId="2" fillId="0" borderId="75" xfId="2" applyFont="1" applyFill="1" applyBorder="1" applyAlignment="1">
      <alignment vertical="center"/>
    </xf>
    <xf numFmtId="38" fontId="32" fillId="0" borderId="75" xfId="2" applyFont="1" applyFill="1" applyBorder="1" applyAlignment="1">
      <alignment vertical="center"/>
    </xf>
    <xf numFmtId="38" fontId="31" fillId="0" borderId="75" xfId="2" applyFont="1" applyFill="1" applyBorder="1" applyAlignment="1">
      <alignment vertical="center"/>
    </xf>
    <xf numFmtId="38" fontId="8" fillId="0" borderId="75" xfId="2" applyFont="1" applyFill="1" applyBorder="1" applyAlignment="1">
      <alignment horizontal="left" vertical="center"/>
    </xf>
    <xf numFmtId="38" fontId="31" fillId="0" borderId="76" xfId="2" applyFont="1" applyFill="1" applyBorder="1" applyAlignment="1">
      <alignment vertical="center"/>
    </xf>
    <xf numFmtId="38" fontId="19" fillId="0" borderId="3" xfId="2" applyFont="1" applyFill="1" applyBorder="1" applyAlignment="1">
      <alignment vertical="center"/>
    </xf>
    <xf numFmtId="38" fontId="51" fillId="0" borderId="90" xfId="2" applyFont="1" applyFill="1" applyBorder="1" applyAlignment="1">
      <alignment vertical="center" shrinkToFit="1"/>
    </xf>
    <xf numFmtId="38" fontId="8" fillId="0" borderId="91" xfId="2" applyFont="1" applyFill="1" applyBorder="1" applyAlignment="1">
      <alignment vertical="center" shrinkToFit="1"/>
    </xf>
    <xf numFmtId="38" fontId="8" fillId="0" borderId="10" xfId="2" applyFont="1" applyFill="1" applyBorder="1" applyAlignment="1">
      <alignment vertical="center" shrinkToFit="1"/>
    </xf>
    <xf numFmtId="38" fontId="2" fillId="0" borderId="10" xfId="2" applyFont="1" applyFill="1" applyBorder="1" applyAlignment="1">
      <alignment vertical="center"/>
    </xf>
    <xf numFmtId="38" fontId="57" fillId="0" borderId="71" xfId="2" applyFont="1" applyFill="1" applyBorder="1" applyAlignment="1">
      <alignment vertical="center"/>
    </xf>
    <xf numFmtId="38" fontId="8" fillId="0" borderId="10" xfId="2" applyFont="1" applyFill="1" applyBorder="1" applyAlignment="1">
      <alignment horizontal="left" vertical="center" shrinkToFit="1"/>
    </xf>
    <xf numFmtId="38" fontId="51" fillId="0" borderId="95" xfId="2" applyFont="1" applyFill="1" applyBorder="1" applyAlignment="1">
      <alignment vertical="center" shrinkToFit="1"/>
    </xf>
    <xf numFmtId="38" fontId="8" fillId="0" borderId="88" xfId="2" applyFont="1" applyFill="1" applyBorder="1" applyAlignment="1">
      <alignment vertical="center" shrinkToFit="1"/>
    </xf>
    <xf numFmtId="38" fontId="2" fillId="0" borderId="96" xfId="2" applyFont="1" applyFill="1" applyBorder="1" applyAlignment="1">
      <alignment vertical="center"/>
    </xf>
    <xf numFmtId="38" fontId="8" fillId="0" borderId="88" xfId="2" applyFont="1" applyFill="1" applyBorder="1" applyAlignment="1">
      <alignment horizontal="left" vertical="center" shrinkToFit="1"/>
    </xf>
    <xf numFmtId="38" fontId="10" fillId="0" borderId="12" xfId="2" applyFont="1" applyFill="1" applyBorder="1" applyAlignment="1">
      <alignment horizontal="centerContinuous" vertical="center"/>
    </xf>
    <xf numFmtId="38" fontId="37" fillId="0" borderId="31" xfId="2" applyFont="1" applyFill="1" applyBorder="1" applyAlignment="1">
      <alignment horizontal="centerContinuous" vertical="center"/>
    </xf>
    <xf numFmtId="38" fontId="55" fillId="0" borderId="27" xfId="2" applyFont="1" applyFill="1" applyBorder="1" applyAlignment="1">
      <alignment vertical="center"/>
    </xf>
    <xf numFmtId="38" fontId="55" fillId="0" borderId="19" xfId="2" applyFont="1" applyFill="1" applyBorder="1" applyAlignment="1">
      <alignment vertical="center"/>
    </xf>
    <xf numFmtId="38" fontId="2" fillId="0" borderId="20" xfId="2" applyFont="1" applyFill="1" applyBorder="1" applyAlignment="1">
      <alignment vertical="center"/>
    </xf>
    <xf numFmtId="38" fontId="8" fillId="0" borderId="0" xfId="2" applyFont="1" applyFill="1" applyAlignment="1">
      <alignment horizontal="left" vertical="center" shrinkToFit="1"/>
    </xf>
    <xf numFmtId="38" fontId="2" fillId="0" borderId="97" xfId="2" applyFont="1" applyFill="1" applyBorder="1" applyAlignment="1">
      <alignment vertical="center"/>
    </xf>
    <xf numFmtId="38" fontId="51" fillId="0" borderId="41" xfId="2" applyFont="1" applyFill="1" applyBorder="1" applyAlignment="1">
      <alignment horizontal="left" vertical="center" shrinkToFit="1"/>
    </xf>
    <xf numFmtId="38" fontId="57" fillId="0" borderId="40" xfId="2" applyFont="1" applyFill="1" applyBorder="1" applyAlignment="1">
      <alignment vertical="center"/>
    </xf>
    <xf numFmtId="38" fontId="40" fillId="0" borderId="40" xfId="2" applyFont="1" applyFill="1" applyBorder="1" applyAlignment="1">
      <alignment vertical="center"/>
    </xf>
    <xf numFmtId="38" fontId="8" fillId="0" borderId="50" xfId="2" applyFont="1" applyFill="1" applyBorder="1" applyAlignment="1">
      <alignment vertical="center" shrinkToFit="1"/>
    </xf>
    <xf numFmtId="38" fontId="8" fillId="0" borderId="50" xfId="2" applyFont="1" applyFill="1" applyBorder="1" applyAlignment="1">
      <alignment horizontal="left" vertical="center" shrinkToFit="1"/>
    </xf>
    <xf numFmtId="38" fontId="8" fillId="0" borderId="63" xfId="2" applyFont="1" applyFill="1" applyBorder="1" applyAlignment="1">
      <alignment vertical="center" shrinkToFit="1"/>
    </xf>
    <xf numFmtId="38" fontId="8" fillId="0" borderId="63" xfId="2" applyFont="1" applyFill="1" applyBorder="1" applyAlignment="1">
      <alignment horizontal="left" vertical="center" shrinkToFit="1"/>
    </xf>
    <xf numFmtId="38" fontId="8" fillId="0" borderId="1" xfId="2" applyFont="1" applyFill="1" applyBorder="1" applyAlignment="1">
      <alignment horizontal="left" vertical="distributed" shrinkToFit="1"/>
    </xf>
    <xf numFmtId="38" fontId="51" fillId="0" borderId="4" xfId="2" applyFont="1" applyFill="1" applyBorder="1" applyAlignment="1">
      <alignment vertical="center" shrinkToFit="1"/>
    </xf>
    <xf numFmtId="38" fontId="51" fillId="0" borderId="4" xfId="2" applyFont="1" applyFill="1" applyBorder="1" applyAlignment="1">
      <alignment horizontal="left" vertical="center" shrinkToFit="1"/>
    </xf>
    <xf numFmtId="38" fontId="51" fillId="0" borderId="8" xfId="2" applyFont="1" applyFill="1" applyBorder="1" applyAlignment="1">
      <alignment vertical="center" shrinkToFit="1"/>
    </xf>
    <xf numFmtId="38" fontId="55" fillId="0" borderId="8" xfId="2" applyFont="1" applyFill="1" applyBorder="1" applyAlignment="1">
      <alignment vertical="center"/>
    </xf>
    <xf numFmtId="38" fontId="52" fillId="0" borderId="8" xfId="2" applyFont="1" applyFill="1" applyBorder="1" applyAlignment="1">
      <alignment vertical="center"/>
    </xf>
    <xf numFmtId="38" fontId="51" fillId="0" borderId="8" xfId="2" applyFont="1" applyFill="1" applyBorder="1" applyAlignment="1">
      <alignment horizontal="left" vertical="center" shrinkToFit="1"/>
    </xf>
    <xf numFmtId="38" fontId="8" fillId="0" borderId="62" xfId="2" applyFont="1" applyFill="1" applyBorder="1" applyAlignment="1">
      <alignment vertical="center" shrinkToFit="1"/>
    </xf>
    <xf numFmtId="38" fontId="8" fillId="0" borderId="62" xfId="2" applyFont="1" applyFill="1" applyBorder="1" applyAlignment="1">
      <alignment horizontal="left" vertical="center" shrinkToFit="1"/>
    </xf>
    <xf numFmtId="38" fontId="8" fillId="0" borderId="78" xfId="2" applyFont="1" applyFill="1" applyBorder="1" applyAlignment="1">
      <alignment vertical="center" shrinkToFit="1"/>
    </xf>
    <xf numFmtId="38" fontId="8" fillId="0" borderId="78" xfId="2" applyFont="1" applyFill="1" applyBorder="1" applyAlignment="1">
      <alignment horizontal="left" vertical="center" shrinkToFit="1"/>
    </xf>
    <xf numFmtId="38" fontId="8" fillId="0" borderId="66" xfId="2" applyFont="1" applyFill="1" applyBorder="1" applyAlignment="1">
      <alignment vertical="center" shrinkToFit="1"/>
    </xf>
    <xf numFmtId="38" fontId="2" fillId="0" borderId="58" xfId="2" applyFont="1" applyFill="1" applyBorder="1" applyAlignment="1">
      <alignment vertical="center"/>
    </xf>
    <xf numFmtId="38" fontId="32" fillId="0" borderId="59" xfId="2" applyFont="1" applyFill="1" applyBorder="1" applyAlignment="1">
      <alignment vertical="center"/>
    </xf>
    <xf numFmtId="38" fontId="31" fillId="0" borderId="59" xfId="2" applyFont="1" applyFill="1" applyBorder="1" applyAlignment="1">
      <alignment vertical="center"/>
    </xf>
    <xf numFmtId="38" fontId="8" fillId="0" borderId="66" xfId="2" applyFont="1" applyFill="1" applyBorder="1" applyAlignment="1">
      <alignment horizontal="left" vertical="center" shrinkToFit="1"/>
    </xf>
    <xf numFmtId="38" fontId="8" fillId="0" borderId="54" xfId="2" applyFont="1" applyFill="1" applyBorder="1" applyAlignment="1">
      <alignment vertical="center" shrinkToFit="1"/>
    </xf>
    <xf numFmtId="38" fontId="2" fillId="0" borderId="54" xfId="2" applyFont="1" applyFill="1" applyBorder="1" applyAlignment="1">
      <alignment vertical="center"/>
    </xf>
    <xf numFmtId="38" fontId="40" fillId="0" borderId="55" xfId="2" applyFont="1" applyFill="1" applyBorder="1" applyAlignment="1">
      <alignment vertical="center"/>
    </xf>
    <xf numFmtId="38" fontId="8" fillId="0" borderId="54" xfId="2" applyFont="1" applyFill="1" applyBorder="1" applyAlignment="1">
      <alignment horizontal="left" vertical="center" shrinkToFit="1"/>
    </xf>
    <xf numFmtId="38" fontId="8" fillId="0" borderId="90" xfId="2" applyFont="1" applyFill="1" applyBorder="1" applyAlignment="1">
      <alignment vertical="center" shrinkToFit="1"/>
    </xf>
    <xf numFmtId="38" fontId="8" fillId="0" borderId="90" xfId="2" applyFont="1" applyFill="1" applyBorder="1" applyAlignment="1">
      <alignment horizontal="left" vertical="center" shrinkToFit="1"/>
    </xf>
    <xf numFmtId="38" fontId="8" fillId="0" borderId="69" xfId="2" applyFont="1" applyFill="1" applyBorder="1" applyAlignment="1">
      <alignment vertical="center" shrinkToFit="1"/>
    </xf>
    <xf numFmtId="38" fontId="8" fillId="0" borderId="69" xfId="2" applyFont="1" applyFill="1" applyBorder="1" applyAlignment="1">
      <alignment horizontal="left" vertical="center" shrinkToFit="1"/>
    </xf>
    <xf numFmtId="38" fontId="8" fillId="0" borderId="46" xfId="2" applyFont="1" applyFill="1" applyBorder="1" applyAlignment="1">
      <alignment horizontal="left" vertical="center" shrinkToFit="1"/>
    </xf>
    <xf numFmtId="38" fontId="2" fillId="0" borderId="46" xfId="2" applyFont="1" applyFill="1" applyBorder="1" applyAlignment="1">
      <alignment vertical="center"/>
    </xf>
    <xf numFmtId="38" fontId="8" fillId="0" borderId="95" xfId="2" applyFont="1" applyFill="1" applyBorder="1" applyAlignment="1">
      <alignment horizontal="left" vertical="center" shrinkToFit="1"/>
    </xf>
    <xf numFmtId="38" fontId="2" fillId="0" borderId="100" xfId="2" applyFont="1" applyFill="1" applyBorder="1" applyAlignment="1">
      <alignment vertical="center"/>
    </xf>
    <xf numFmtId="38" fontId="21" fillId="0" borderId="19" xfId="2" applyFont="1" applyFill="1" applyBorder="1" applyAlignment="1">
      <alignment horizontal="centerContinuous" vertical="center"/>
    </xf>
    <xf numFmtId="38" fontId="8" fillId="0" borderId="99" xfId="2" applyFont="1" applyFill="1" applyBorder="1" applyAlignment="1">
      <alignment horizontal="left" vertical="center" shrinkToFit="1"/>
    </xf>
    <xf numFmtId="38" fontId="8" fillId="0" borderId="99" xfId="2" applyFont="1" applyFill="1" applyBorder="1" applyAlignment="1">
      <alignment horizontal="left" vertical="center"/>
    </xf>
    <xf numFmtId="38" fontId="51" fillId="0" borderId="2" xfId="2" applyFont="1" applyFill="1" applyBorder="1" applyAlignment="1">
      <alignment vertical="center"/>
    </xf>
    <xf numFmtId="38" fontId="8" fillId="0" borderId="2" xfId="2" applyFont="1" applyFill="1" applyBorder="1" applyAlignment="1">
      <alignment vertical="center"/>
    </xf>
    <xf numFmtId="38" fontId="8" fillId="0" borderId="2" xfId="2" applyFont="1" applyFill="1" applyBorder="1" applyAlignment="1">
      <alignment horizontal="left" vertical="center"/>
    </xf>
    <xf numFmtId="38" fontId="2" fillId="0" borderId="1" xfId="2" applyFont="1" applyFill="1" applyBorder="1" applyAlignment="1">
      <alignment vertical="distributed"/>
    </xf>
    <xf numFmtId="38" fontId="8" fillId="0" borderId="89" xfId="2" applyFont="1" applyFill="1" applyBorder="1" applyAlignment="1">
      <alignment horizontal="left" vertical="center" shrinkToFit="1"/>
    </xf>
    <xf numFmtId="38" fontId="16" fillId="0" borderId="81" xfId="2" applyFont="1" applyFill="1" applyBorder="1" applyAlignment="1">
      <alignment horizontal="left" vertical="center" shrinkToFit="1"/>
    </xf>
    <xf numFmtId="38" fontId="16" fillId="0" borderId="91" xfId="2" applyFont="1" applyFill="1" applyBorder="1" applyAlignment="1">
      <alignment horizontal="left" vertical="center" shrinkToFit="1"/>
    </xf>
    <xf numFmtId="38" fontId="8" fillId="0" borderId="12" xfId="2" applyFont="1" applyFill="1" applyBorder="1" applyAlignment="1">
      <alignment horizontal="left" vertical="center" shrinkToFit="1"/>
    </xf>
    <xf numFmtId="38" fontId="32" fillId="0" borderId="32" xfId="2" applyFont="1" applyFill="1" applyBorder="1" applyAlignment="1">
      <alignment vertical="center"/>
    </xf>
    <xf numFmtId="0" fontId="8" fillId="0" borderId="0" xfId="0" applyFont="1" applyAlignment="1">
      <alignment vertical="center" shrinkToFit="1"/>
    </xf>
    <xf numFmtId="0" fontId="8" fillId="0" borderId="0" xfId="0" applyFont="1" applyAlignment="1">
      <alignment horizontal="left" vertical="center" shrinkToFit="1"/>
    </xf>
    <xf numFmtId="0" fontId="16" fillId="0" borderId="0" xfId="0" applyFont="1" applyAlignment="1">
      <alignment horizontal="left" vertical="center" shrinkToFit="1"/>
    </xf>
    <xf numFmtId="38" fontId="20" fillId="0" borderId="14" xfId="2" applyFont="1" applyFill="1" applyBorder="1" applyAlignment="1">
      <alignment horizontal="center" vertical="center"/>
    </xf>
    <xf numFmtId="38" fontId="10" fillId="0" borderId="15" xfId="2" applyFont="1" applyFill="1" applyBorder="1" applyAlignment="1">
      <alignment vertical="center"/>
    </xf>
    <xf numFmtId="38" fontId="14" fillId="0" borderId="13" xfId="2" applyFont="1" applyFill="1" applyBorder="1" applyAlignment="1">
      <alignment horizontal="right" vertical="center"/>
    </xf>
    <xf numFmtId="38" fontId="25" fillId="0" borderId="13" xfId="2" applyFont="1" applyFill="1" applyBorder="1" applyAlignment="1">
      <alignment horizontal="right" vertical="center"/>
    </xf>
    <xf numFmtId="38" fontId="12" fillId="0" borderId="15" xfId="2" applyFont="1" applyFill="1" applyBorder="1" applyAlignment="1">
      <alignment vertical="center"/>
    </xf>
    <xf numFmtId="38" fontId="10" fillId="0" borderId="13" xfId="2" applyFont="1" applyFill="1" applyBorder="1" applyAlignment="1">
      <alignment vertical="center"/>
    </xf>
    <xf numFmtId="38" fontId="10" fillId="0" borderId="51" xfId="2" applyFont="1" applyFill="1" applyBorder="1" applyAlignment="1">
      <alignment vertical="center"/>
    </xf>
    <xf numFmtId="38" fontId="10" fillId="0" borderId="73" xfId="2" applyFont="1" applyFill="1" applyBorder="1" applyAlignment="1">
      <alignment vertical="center"/>
    </xf>
    <xf numFmtId="38" fontId="14" fillId="0" borderId="13" xfId="2" applyFont="1" applyFill="1" applyBorder="1" applyAlignment="1">
      <alignment horizontal="center" vertical="center"/>
    </xf>
    <xf numFmtId="38" fontId="14" fillId="0" borderId="15" xfId="2" applyFont="1" applyFill="1" applyBorder="1" applyAlignment="1">
      <alignment horizontal="right" vertical="center"/>
    </xf>
    <xf numFmtId="38" fontId="14" fillId="0" borderId="74" xfId="2" applyFont="1" applyFill="1" applyBorder="1" applyAlignment="1">
      <alignment horizontal="right" vertical="center"/>
    </xf>
    <xf numFmtId="38" fontId="20" fillId="0" borderId="86" xfId="2" applyFont="1" applyFill="1" applyBorder="1" applyAlignment="1">
      <alignment horizontal="center" vertical="center"/>
    </xf>
    <xf numFmtId="38" fontId="25" fillId="0" borderId="83" xfId="2" applyFont="1" applyFill="1" applyBorder="1" applyAlignment="1">
      <alignment horizontal="right" vertical="center"/>
    </xf>
    <xf numFmtId="38" fontId="17" fillId="0" borderId="13" xfId="2" applyFont="1" applyFill="1" applyBorder="1" applyAlignment="1">
      <alignment horizontal="right" vertical="center"/>
    </xf>
    <xf numFmtId="38" fontId="25" fillId="0" borderId="77" xfId="2" applyFont="1" applyFill="1" applyBorder="1" applyAlignment="1">
      <alignment horizontal="right" vertical="center"/>
    </xf>
    <xf numFmtId="38" fontId="47" fillId="0" borderId="11" xfId="2" applyFont="1" applyFill="1" applyBorder="1" applyAlignment="1">
      <alignment horizontal="center" vertical="center"/>
    </xf>
    <xf numFmtId="38" fontId="17" fillId="0" borderId="77" xfId="2" applyFont="1" applyFill="1" applyBorder="1" applyAlignment="1">
      <alignment horizontal="right" vertical="center"/>
    </xf>
    <xf numFmtId="38" fontId="10" fillId="0" borderId="68" xfId="2" applyFont="1" applyFill="1" applyBorder="1" applyAlignment="1">
      <alignment vertical="center"/>
    </xf>
    <xf numFmtId="38" fontId="20" fillId="0" borderId="53" xfId="2" applyFont="1" applyFill="1" applyBorder="1" applyAlignment="1">
      <alignment horizontal="center" vertical="center"/>
    </xf>
    <xf numFmtId="38" fontId="14" fillId="0" borderId="33" xfId="2" applyFont="1" applyFill="1" applyBorder="1" applyAlignment="1">
      <alignment horizontal="right" vertical="center"/>
    </xf>
    <xf numFmtId="38" fontId="19" fillId="0" borderId="30" xfId="2" applyFont="1" applyFill="1" applyBorder="1" applyAlignment="1">
      <alignment vertical="center"/>
    </xf>
    <xf numFmtId="38" fontId="8" fillId="0" borderId="98" xfId="2" applyFont="1" applyFill="1" applyBorder="1" applyAlignment="1">
      <alignment vertical="center" shrinkToFit="1"/>
    </xf>
    <xf numFmtId="38" fontId="32" fillId="0" borderId="21" xfId="2" applyFont="1" applyFill="1" applyBorder="1" applyAlignment="1">
      <alignment vertical="center"/>
    </xf>
    <xf numFmtId="38" fontId="2" fillId="0" borderId="21" xfId="2" applyFont="1" applyFill="1" applyBorder="1" applyAlignment="1">
      <alignment vertical="center"/>
    </xf>
    <xf numFmtId="38" fontId="19" fillId="0" borderId="123" xfId="2" applyFont="1" applyFill="1" applyBorder="1" applyAlignment="1">
      <alignment vertical="center"/>
    </xf>
    <xf numFmtId="38" fontId="32" fillId="0" borderId="97" xfId="2" applyFont="1" applyFill="1" applyBorder="1" applyAlignment="1">
      <alignment vertical="center"/>
    </xf>
    <xf numFmtId="38" fontId="28" fillId="0" borderId="28" xfId="2" applyFont="1" applyBorder="1" applyAlignment="1">
      <alignment horizontal="center" vertical="center"/>
    </xf>
    <xf numFmtId="38" fontId="19" fillId="0" borderId="28" xfId="2" applyFont="1" applyFill="1" applyBorder="1" applyAlignment="1">
      <alignment vertical="center"/>
    </xf>
    <xf numFmtId="38" fontId="51" fillId="0" borderId="99" xfId="2" applyFont="1" applyFill="1" applyBorder="1" applyAlignment="1">
      <alignment vertical="center"/>
    </xf>
    <xf numFmtId="38" fontId="55" fillId="0" borderId="1" xfId="2" applyFont="1" applyFill="1" applyBorder="1" applyAlignment="1">
      <alignment vertical="center"/>
    </xf>
    <xf numFmtId="38" fontId="55" fillId="0" borderId="82" xfId="2" applyFont="1" applyFill="1" applyBorder="1" applyAlignment="1">
      <alignment vertical="center"/>
    </xf>
    <xf numFmtId="38" fontId="56" fillId="0" borderId="12" xfId="2" applyFont="1" applyBorder="1" applyAlignment="1">
      <alignment horizontal="centerContinuous" vertical="center"/>
    </xf>
    <xf numFmtId="38" fontId="55" fillId="0" borderId="2" xfId="2" applyFont="1" applyFill="1" applyBorder="1" applyAlignment="1">
      <alignment vertical="center"/>
    </xf>
    <xf numFmtId="38" fontId="55" fillId="0" borderId="96" xfId="2" applyFont="1" applyFill="1" applyBorder="1" applyAlignment="1">
      <alignment vertical="center"/>
    </xf>
    <xf numFmtId="38" fontId="55" fillId="0" borderId="22" xfId="2" applyFont="1" applyFill="1" applyBorder="1" applyAlignment="1">
      <alignment vertical="center"/>
    </xf>
    <xf numFmtId="38" fontId="58" fillId="0" borderId="125" xfId="2" applyFont="1" applyFill="1" applyBorder="1" applyAlignment="1">
      <alignment vertical="center"/>
    </xf>
    <xf numFmtId="38" fontId="11" fillId="0" borderId="82" xfId="2" applyFont="1" applyFill="1" applyBorder="1" applyAlignment="1">
      <alignment vertical="center"/>
    </xf>
    <xf numFmtId="38" fontId="8" fillId="0" borderId="81" xfId="2" applyFont="1" applyBorder="1" applyAlignment="1">
      <alignment horizontal="left" vertical="center" shrinkToFit="1"/>
    </xf>
    <xf numFmtId="38" fontId="19" fillId="0" borderId="125" xfId="2" applyFont="1" applyFill="1" applyBorder="1" applyAlignment="1">
      <alignment vertical="center"/>
    </xf>
    <xf numFmtId="38" fontId="8" fillId="0" borderId="82" xfId="2" applyFont="1" applyFill="1" applyBorder="1" applyAlignment="1">
      <alignment horizontal="left" vertical="justify" shrinkToFit="1"/>
    </xf>
    <xf numFmtId="38" fontId="50" fillId="0" borderId="82" xfId="2" applyFont="1" applyFill="1" applyBorder="1" applyAlignment="1">
      <alignment vertical="center"/>
    </xf>
    <xf numFmtId="38" fontId="2" fillId="0" borderId="82" xfId="2" applyFont="1" applyBorder="1" applyAlignment="1">
      <alignment horizontal="right" vertical="center"/>
    </xf>
    <xf numFmtId="38" fontId="8" fillId="0" borderId="82" xfId="2" applyFont="1" applyFill="1" applyBorder="1" applyAlignment="1">
      <alignment horizontal="left" vertical="center"/>
    </xf>
    <xf numFmtId="38" fontId="2" fillId="0" borderId="82" xfId="2" applyFont="1" applyFill="1" applyBorder="1" applyAlignment="1">
      <alignment horizontal="right" vertical="center"/>
    </xf>
    <xf numFmtId="38" fontId="43" fillId="0" borderId="82" xfId="2" applyFont="1" applyFill="1" applyBorder="1" applyAlignment="1">
      <alignment vertical="center"/>
    </xf>
    <xf numFmtId="38" fontId="57" fillId="0" borderId="125" xfId="2" applyFont="1" applyFill="1" applyBorder="1" applyAlignment="1">
      <alignment vertical="center"/>
    </xf>
    <xf numFmtId="38" fontId="8" fillId="0" borderId="93" xfId="2" applyFont="1" applyFill="1" applyBorder="1" applyAlignment="1">
      <alignment horizontal="left" vertical="center" shrinkToFit="1"/>
    </xf>
    <xf numFmtId="38" fontId="8" fillId="0" borderId="82" xfId="2" applyFont="1" applyFill="1" applyBorder="1" applyAlignment="1">
      <alignment horizontal="left" vertical="distributed" shrinkToFit="1"/>
    </xf>
    <xf numFmtId="38" fontId="2" fillId="0" borderId="93" xfId="2" applyFont="1" applyFill="1" applyBorder="1" applyAlignment="1">
      <alignment vertical="center"/>
    </xf>
    <xf numFmtId="49" fontId="8" fillId="0" borderId="82" xfId="2" applyNumberFormat="1" applyFont="1" applyFill="1" applyBorder="1" applyAlignment="1">
      <alignment vertical="center" shrinkToFit="1"/>
    </xf>
    <xf numFmtId="49" fontId="8" fillId="0" borderId="82" xfId="2" applyNumberFormat="1" applyFont="1" applyFill="1" applyBorder="1" applyAlignment="1">
      <alignment horizontal="left" vertical="center" shrinkToFit="1"/>
    </xf>
    <xf numFmtId="38" fontId="8" fillId="0" borderId="82" xfId="2" applyFont="1" applyFill="1" applyBorder="1" applyAlignment="1">
      <alignment vertical="center"/>
    </xf>
    <xf numFmtId="38" fontId="2" fillId="0" borderId="82" xfId="2" applyFont="1" applyFill="1" applyBorder="1" applyAlignment="1">
      <alignment horizontal="center" vertical="center"/>
    </xf>
    <xf numFmtId="38" fontId="8" fillId="0" borderId="99" xfId="2" applyFont="1" applyFill="1" applyBorder="1" applyAlignment="1">
      <alignment vertical="center" shrinkToFit="1"/>
    </xf>
    <xf numFmtId="38" fontId="51" fillId="0" borderId="81" xfId="2" applyFont="1" applyFill="1" applyBorder="1" applyAlignment="1">
      <alignment vertical="center"/>
    </xf>
    <xf numFmtId="38" fontId="2" fillId="0" borderId="82" xfId="2" applyFont="1" applyFill="1" applyBorder="1" applyAlignment="1">
      <alignment vertical="distributed"/>
    </xf>
    <xf numFmtId="38" fontId="2" fillId="0" borderId="1" xfId="2" applyFont="1" applyFill="1" applyBorder="1" applyAlignment="1">
      <alignment horizontal="right" vertical="center"/>
    </xf>
    <xf numFmtId="38" fontId="14" fillId="0" borderId="81" xfId="2" applyFont="1" applyFill="1" applyBorder="1" applyAlignment="1">
      <alignment horizontal="left" vertical="center" shrinkToFit="1"/>
    </xf>
    <xf numFmtId="38" fontId="2" fillId="0" borderId="90" xfId="2" applyFont="1" applyBorder="1" applyAlignment="1">
      <alignment vertical="center"/>
    </xf>
    <xf numFmtId="38" fontId="54" fillId="0" borderId="81" xfId="2" applyFont="1" applyFill="1" applyBorder="1" applyAlignment="1">
      <alignment vertical="center" shrinkToFit="1"/>
    </xf>
    <xf numFmtId="38" fontId="8" fillId="0" borderId="81" xfId="2" applyFont="1" applyFill="1" applyBorder="1" applyAlignment="1">
      <alignment vertical="distributed" shrinkToFit="1"/>
    </xf>
    <xf numFmtId="38" fontId="8" fillId="0" borderId="81" xfId="2" applyFont="1" applyFill="1" applyBorder="1" applyAlignment="1">
      <alignment horizontal="left" vertical="distributed" shrinkToFit="1"/>
    </xf>
    <xf numFmtId="38" fontId="40" fillId="0" borderId="85" xfId="2" applyFont="1" applyFill="1" applyBorder="1" applyAlignment="1">
      <alignment vertical="center"/>
    </xf>
    <xf numFmtId="38" fontId="58" fillId="0" borderId="127" xfId="2" applyFont="1" applyFill="1" applyBorder="1" applyAlignment="1">
      <alignment vertical="center"/>
    </xf>
    <xf numFmtId="38" fontId="8" fillId="0" borderId="128" xfId="2" applyFont="1" applyFill="1" applyBorder="1" applyAlignment="1">
      <alignment horizontal="left" vertical="center" shrinkToFit="1"/>
    </xf>
    <xf numFmtId="38" fontId="2" fillId="0" borderId="129" xfId="2" applyFont="1" applyFill="1" applyBorder="1" applyAlignment="1">
      <alignment vertical="center"/>
    </xf>
    <xf numFmtId="38" fontId="58" fillId="0" borderId="130" xfId="2" applyFont="1" applyFill="1" applyBorder="1" applyAlignment="1">
      <alignment vertical="center"/>
    </xf>
    <xf numFmtId="38" fontId="8" fillId="0" borderId="1" xfId="2" applyFont="1" applyFill="1" applyBorder="1" applyAlignment="1">
      <alignment vertical="distributed" shrinkToFit="1"/>
    </xf>
    <xf numFmtId="38" fontId="8" fillId="0" borderId="91" xfId="2" applyFont="1" applyFill="1" applyBorder="1" applyAlignment="1">
      <alignment horizontal="left" vertical="center" shrinkToFit="1"/>
    </xf>
    <xf numFmtId="38" fontId="40" fillId="0" borderId="125" xfId="2" applyFont="1" applyFill="1" applyBorder="1" applyAlignment="1">
      <alignment vertical="center"/>
    </xf>
    <xf numFmtId="38" fontId="8" fillId="0" borderId="93" xfId="2" applyFont="1" applyFill="1" applyBorder="1" applyAlignment="1">
      <alignment vertical="center" shrinkToFit="1"/>
    </xf>
    <xf numFmtId="38" fontId="32" fillId="0" borderId="126" xfId="2" applyFont="1" applyFill="1" applyBorder="1" applyAlignment="1">
      <alignment vertical="center"/>
    </xf>
    <xf numFmtId="38" fontId="53" fillId="0" borderId="19" xfId="2" applyFont="1" applyFill="1" applyBorder="1" applyAlignment="1">
      <alignment vertical="center"/>
    </xf>
    <xf numFmtId="38" fontId="50" fillId="0" borderId="19" xfId="2" applyFont="1" applyFill="1" applyBorder="1" applyAlignment="1">
      <alignment vertical="center"/>
    </xf>
    <xf numFmtId="38" fontId="49" fillId="0" borderId="125" xfId="2" applyFont="1" applyFill="1" applyBorder="1" applyAlignment="1">
      <alignment vertical="center"/>
    </xf>
    <xf numFmtId="38" fontId="32" fillId="0" borderId="125" xfId="2" applyFont="1" applyFill="1" applyBorder="1" applyAlignment="1">
      <alignment vertical="center"/>
    </xf>
    <xf numFmtId="38" fontId="10" fillId="0" borderId="125" xfId="2" applyFont="1" applyFill="1" applyBorder="1" applyAlignment="1">
      <alignment vertical="center"/>
    </xf>
    <xf numFmtId="38" fontId="8" fillId="0" borderId="89" xfId="2" applyFont="1" applyFill="1" applyBorder="1" applyAlignment="1">
      <alignment vertical="center" shrinkToFit="1"/>
    </xf>
    <xf numFmtId="38" fontId="51" fillId="0" borderId="92" xfId="2" applyFont="1" applyFill="1" applyBorder="1" applyAlignment="1">
      <alignment vertical="center" shrinkToFit="1"/>
    </xf>
    <xf numFmtId="38" fontId="51" fillId="0" borderId="82" xfId="2" applyFont="1" applyFill="1" applyBorder="1" applyAlignment="1">
      <alignment vertical="center"/>
    </xf>
    <xf numFmtId="38" fontId="51" fillId="0" borderId="82" xfId="2" applyFont="1" applyFill="1" applyBorder="1" applyAlignment="1">
      <alignment horizontal="left" vertical="center"/>
    </xf>
    <xf numFmtId="38" fontId="31" fillId="0" borderId="131" xfId="2" applyFont="1" applyFill="1" applyBorder="1" applyAlignment="1">
      <alignment vertical="center"/>
    </xf>
    <xf numFmtId="38" fontId="57" fillId="0" borderId="126" xfId="2" applyFont="1" applyFill="1" applyBorder="1" applyAlignment="1">
      <alignment vertical="center"/>
    </xf>
    <xf numFmtId="38" fontId="8" fillId="0" borderId="42" xfId="2" applyFont="1" applyFill="1" applyBorder="1" applyAlignment="1">
      <alignment vertical="center"/>
    </xf>
    <xf numFmtId="38" fontId="8" fillId="0" borderId="42" xfId="2" applyFont="1" applyFill="1" applyBorder="1" applyAlignment="1">
      <alignment horizontal="left" vertical="center"/>
    </xf>
    <xf numFmtId="38" fontId="32" fillId="0" borderId="124" xfId="2" applyFont="1" applyFill="1" applyBorder="1" applyAlignment="1">
      <alignment vertical="center"/>
    </xf>
    <xf numFmtId="38" fontId="31" fillId="0" borderId="124" xfId="2" applyFont="1" applyFill="1" applyBorder="1" applyAlignment="1">
      <alignment vertical="center"/>
    </xf>
    <xf numFmtId="38" fontId="8" fillId="0" borderId="41" xfId="2" applyFont="1" applyFill="1" applyBorder="1" applyAlignment="1">
      <alignment vertical="center"/>
    </xf>
    <xf numFmtId="38" fontId="54" fillId="0" borderId="1" xfId="2" applyFont="1" applyFill="1" applyBorder="1" applyAlignment="1">
      <alignment horizontal="left" vertical="center" shrinkToFit="1"/>
    </xf>
    <xf numFmtId="38" fontId="57" fillId="0" borderId="30" xfId="2" applyFont="1" applyFill="1" applyBorder="1" applyAlignment="1">
      <alignment vertical="center"/>
    </xf>
    <xf numFmtId="38" fontId="54" fillId="0" borderId="82" xfId="2" applyFont="1" applyFill="1" applyBorder="1" applyAlignment="1">
      <alignment horizontal="left" vertical="center" shrinkToFit="1"/>
    </xf>
    <xf numFmtId="38" fontId="60" fillId="0" borderId="1" xfId="2" applyFont="1" applyFill="1" applyBorder="1" applyAlignment="1">
      <alignment vertical="center"/>
    </xf>
    <xf numFmtId="38" fontId="60" fillId="0" borderId="82" xfId="2" applyFont="1" applyFill="1" applyBorder="1" applyAlignment="1">
      <alignment vertical="center"/>
    </xf>
    <xf numFmtId="38" fontId="54" fillId="0" borderId="81" xfId="2" applyFont="1" applyBorder="1" applyAlignment="1">
      <alignment horizontal="left" vertical="center" shrinkToFit="1"/>
    </xf>
    <xf numFmtId="38" fontId="61" fillId="0" borderId="81" xfId="2" applyFont="1" applyBorder="1" applyAlignment="1">
      <alignment horizontal="left" vertical="center"/>
    </xf>
    <xf numFmtId="38" fontId="54" fillId="0" borderId="81" xfId="2" applyFont="1" applyFill="1" applyBorder="1" applyAlignment="1">
      <alignment horizontal="left" vertical="center" shrinkToFit="1"/>
    </xf>
    <xf numFmtId="38" fontId="26" fillId="0" borderId="25" xfId="2" applyFont="1" applyFill="1" applyBorder="1" applyAlignment="1">
      <alignment horizontal="centerContinuous" vertical="center"/>
    </xf>
    <xf numFmtId="38" fontId="26" fillId="0" borderId="23" xfId="2" applyFont="1" applyFill="1" applyBorder="1" applyAlignment="1">
      <alignment horizontal="left" vertical="center"/>
    </xf>
    <xf numFmtId="38" fontId="62" fillId="0" borderId="82" xfId="2" applyFont="1" applyFill="1" applyBorder="1" applyAlignment="1">
      <alignment vertical="center"/>
    </xf>
    <xf numFmtId="38" fontId="11" fillId="0" borderId="82" xfId="2" applyFont="1" applyFill="1" applyBorder="1" applyAlignment="1">
      <alignment horizontal="left" vertical="center"/>
    </xf>
    <xf numFmtId="38" fontId="2" fillId="0" borderId="101" xfId="2" applyFont="1" applyFill="1" applyBorder="1" applyAlignment="1">
      <alignment vertical="center"/>
    </xf>
    <xf numFmtId="38" fontId="2" fillId="0" borderId="19" xfId="2" applyFont="1" applyFill="1" applyBorder="1" applyAlignment="1">
      <alignment horizontal="right" vertical="center"/>
    </xf>
    <xf numFmtId="38" fontId="2" fillId="0" borderId="2" xfId="2" applyFont="1" applyFill="1" applyBorder="1" applyAlignment="1">
      <alignment horizontal="right" vertical="center"/>
    </xf>
    <xf numFmtId="38" fontId="8" fillId="0" borderId="86" xfId="2" applyFont="1" applyFill="1" applyBorder="1" applyAlignment="1">
      <alignment vertical="center"/>
    </xf>
    <xf numFmtId="38" fontId="2" fillId="0" borderId="90" xfId="2" applyFont="1" applyFill="1" applyBorder="1" applyAlignment="1">
      <alignment horizontal="right" vertical="center"/>
    </xf>
    <xf numFmtId="38" fontId="58" fillId="0" borderId="132" xfId="2" applyFont="1" applyFill="1" applyBorder="1" applyAlignment="1">
      <alignment vertical="center"/>
    </xf>
    <xf numFmtId="38" fontId="8" fillId="0" borderId="90" xfId="2" applyFont="1" applyBorder="1" applyAlignment="1">
      <alignment horizontal="left" vertical="center" shrinkToFit="1"/>
    </xf>
    <xf numFmtId="38" fontId="8" fillId="0" borderId="133" xfId="2" applyFont="1" applyFill="1" applyBorder="1" applyAlignment="1">
      <alignment vertical="center" shrinkToFit="1"/>
    </xf>
    <xf numFmtId="38" fontId="2" fillId="0" borderId="134" xfId="2" applyFont="1" applyFill="1" applyBorder="1" applyAlignment="1">
      <alignment vertical="center"/>
    </xf>
    <xf numFmtId="38" fontId="58" fillId="0" borderId="135" xfId="2" applyFont="1" applyFill="1" applyBorder="1" applyAlignment="1">
      <alignment vertical="center"/>
    </xf>
    <xf numFmtId="38" fontId="8" fillId="0" borderId="134" xfId="2" applyFont="1" applyFill="1" applyBorder="1" applyAlignment="1">
      <alignment vertical="center" shrinkToFit="1"/>
    </xf>
    <xf numFmtId="38" fontId="8" fillId="0" borderId="134" xfId="2" applyFont="1" applyFill="1" applyBorder="1" applyAlignment="1">
      <alignment horizontal="left" vertical="center" shrinkToFit="1"/>
    </xf>
    <xf numFmtId="38" fontId="20" fillId="0" borderId="0" xfId="2" applyFont="1" applyFill="1" applyBorder="1" applyAlignment="1">
      <alignment horizontal="center" vertical="center"/>
    </xf>
    <xf numFmtId="38" fontId="8" fillId="0" borderId="0" xfId="2" applyFont="1" applyFill="1" applyBorder="1" applyAlignment="1">
      <alignment vertical="center" shrinkToFit="1"/>
    </xf>
    <xf numFmtId="38" fontId="2" fillId="0" borderId="0" xfId="2" applyFont="1" applyFill="1" applyBorder="1" applyAlignment="1">
      <alignment vertical="center"/>
    </xf>
    <xf numFmtId="38" fontId="40" fillId="0" borderId="0" xfId="2" applyFont="1" applyFill="1" applyBorder="1" applyAlignment="1">
      <alignment vertical="center"/>
    </xf>
    <xf numFmtId="38" fontId="8" fillId="0" borderId="0" xfId="2" applyFont="1" applyFill="1" applyBorder="1" applyAlignment="1">
      <alignment horizontal="left" vertical="center" shrinkToFit="1"/>
    </xf>
    <xf numFmtId="38" fontId="58" fillId="0" borderId="136" xfId="2" applyFont="1" applyFill="1" applyBorder="1" applyAlignment="1">
      <alignment vertical="center"/>
    </xf>
    <xf numFmtId="38" fontId="58" fillId="0" borderId="101" xfId="2" applyFont="1" applyFill="1" applyBorder="1" applyAlignment="1">
      <alignment vertical="center"/>
    </xf>
    <xf numFmtId="38" fontId="40" fillId="0" borderId="137" xfId="2" applyFont="1" applyFill="1" applyBorder="1" applyAlignment="1">
      <alignment vertical="center"/>
    </xf>
    <xf numFmtId="38" fontId="9" fillId="2" borderId="51" xfId="2" applyFont="1" applyFill="1" applyBorder="1" applyAlignment="1">
      <alignment horizontal="centerContinuous" vertical="center"/>
    </xf>
    <xf numFmtId="38" fontId="37" fillId="0" borderId="33" xfId="2" applyFont="1" applyBorder="1" applyAlignment="1">
      <alignment horizontal="centerContinuous" vertical="center"/>
    </xf>
    <xf numFmtId="38" fontId="58" fillId="0" borderId="138" xfId="2" applyFont="1" applyFill="1" applyBorder="1" applyAlignment="1">
      <alignment vertical="center"/>
    </xf>
    <xf numFmtId="38" fontId="58" fillId="0" borderId="139" xfId="2" applyFont="1" applyFill="1" applyBorder="1" applyAlignment="1">
      <alignment vertical="center"/>
    </xf>
    <xf numFmtId="38" fontId="58" fillId="0" borderId="140" xfId="2" applyFont="1" applyFill="1" applyBorder="1" applyAlignment="1">
      <alignment vertical="center"/>
    </xf>
    <xf numFmtId="38" fontId="8" fillId="0" borderId="133" xfId="2" applyFont="1" applyFill="1" applyBorder="1" applyAlignment="1">
      <alignment horizontal="left" vertical="center" shrinkToFit="1"/>
    </xf>
    <xf numFmtId="38" fontId="59" fillId="2" borderId="7" xfId="2" applyFont="1" applyFill="1" applyBorder="1" applyAlignment="1">
      <alignment horizontal="centerContinuous" vertical="center"/>
    </xf>
    <xf numFmtId="38" fontId="59" fillId="2" borderId="8" xfId="2" applyFont="1" applyFill="1" applyBorder="1" applyAlignment="1">
      <alignment horizontal="centerContinuous" vertical="center"/>
    </xf>
    <xf numFmtId="38" fontId="63" fillId="2" borderId="8" xfId="2" applyFont="1" applyFill="1" applyBorder="1" applyAlignment="1">
      <alignment horizontal="centerContinuous" vertical="center"/>
    </xf>
    <xf numFmtId="38" fontId="54" fillId="0" borderId="82" xfId="2" applyFont="1" applyFill="1" applyBorder="1" applyAlignment="1">
      <alignment vertical="center" shrinkToFit="1"/>
    </xf>
    <xf numFmtId="38" fontId="2" fillId="0" borderId="21" xfId="2" applyFont="1" applyFill="1" applyBorder="1" applyAlignment="1">
      <alignment horizontal="right" vertical="center"/>
    </xf>
    <xf numFmtId="38" fontId="2" fillId="0" borderId="22" xfId="2" applyFont="1" applyFill="1" applyBorder="1" applyAlignment="1">
      <alignment horizontal="right" vertical="center"/>
    </xf>
    <xf numFmtId="38" fontId="32" fillId="0" borderId="21" xfId="2" applyFont="1" applyFill="1" applyBorder="1" applyAlignment="1">
      <alignment horizontal="right" vertical="center"/>
    </xf>
    <xf numFmtId="38" fontId="32" fillId="0" borderId="22" xfId="2" applyFont="1" applyFill="1" applyBorder="1" applyAlignment="1">
      <alignment horizontal="right" vertical="center"/>
    </xf>
    <xf numFmtId="38" fontId="19" fillId="0" borderId="106" xfId="2" applyFont="1" applyFill="1" applyBorder="1" applyAlignment="1">
      <alignment horizontal="right" vertical="center"/>
    </xf>
    <xf numFmtId="38" fontId="19" fillId="0" borderId="35" xfId="2" applyFont="1" applyFill="1" applyBorder="1" applyAlignment="1">
      <alignment horizontal="right" vertical="center"/>
    </xf>
    <xf numFmtId="38" fontId="24" fillId="2" borderId="17" xfId="2" applyFont="1" applyFill="1" applyBorder="1" applyAlignment="1">
      <alignment horizontal="center" vertical="center"/>
    </xf>
    <xf numFmtId="38" fontId="24" fillId="2" borderId="33" xfId="2" applyFont="1" applyFill="1" applyBorder="1" applyAlignment="1">
      <alignment horizontal="center" vertical="center"/>
    </xf>
    <xf numFmtId="38" fontId="24" fillId="2" borderId="104" xfId="2" applyFont="1" applyFill="1" applyBorder="1" applyAlignment="1">
      <alignment horizontal="center" vertical="center"/>
    </xf>
    <xf numFmtId="38" fontId="24" fillId="2" borderId="23" xfId="2" applyFont="1" applyFill="1" applyBorder="1" applyAlignment="1">
      <alignment horizontal="center" vertical="center"/>
    </xf>
    <xf numFmtId="38" fontId="24" fillId="2" borderId="103" xfId="2" applyFont="1" applyFill="1" applyBorder="1" applyAlignment="1">
      <alignment horizontal="center" vertical="center"/>
    </xf>
    <xf numFmtId="38" fontId="44" fillId="3" borderId="25" xfId="2" applyFont="1" applyFill="1" applyBorder="1" applyAlignment="1">
      <alignment horizontal="center" vertical="center"/>
    </xf>
    <xf numFmtId="38" fontId="44" fillId="3" borderId="24" xfId="2" applyFont="1" applyFill="1" applyBorder="1" applyAlignment="1">
      <alignment horizontal="center" vertical="center"/>
    </xf>
    <xf numFmtId="38" fontId="41" fillId="0" borderId="25" xfId="2" applyFont="1" applyBorder="1" applyAlignment="1">
      <alignment horizontal="right" vertical="center"/>
    </xf>
    <xf numFmtId="38" fontId="41" fillId="0" borderId="23" xfId="2" applyFont="1" applyBorder="1" applyAlignment="1">
      <alignment horizontal="right" vertical="center"/>
    </xf>
    <xf numFmtId="58" fontId="44" fillId="3" borderId="25" xfId="2" applyNumberFormat="1" applyFont="1" applyFill="1" applyBorder="1" applyAlignment="1">
      <alignment horizontal="center" vertical="center"/>
    </xf>
    <xf numFmtId="58" fontId="44" fillId="3" borderId="23" xfId="2" applyNumberFormat="1" applyFont="1" applyFill="1" applyBorder="1" applyAlignment="1">
      <alignment horizontal="center" vertical="center"/>
    </xf>
    <xf numFmtId="58" fontId="44" fillId="3" borderId="105" xfId="2" applyNumberFormat="1" applyFont="1" applyFill="1" applyBorder="1" applyAlignment="1">
      <alignment horizontal="center" vertical="center"/>
    </xf>
    <xf numFmtId="38" fontId="24" fillId="2" borderId="44" xfId="2" applyFont="1" applyFill="1" applyBorder="1" applyAlignment="1">
      <alignment horizontal="center" vertical="center"/>
    </xf>
    <xf numFmtId="38" fontId="24" fillId="2" borderId="45" xfId="2" applyFont="1" applyFill="1" applyBorder="1" applyAlignment="1">
      <alignment horizontal="center" vertical="center"/>
    </xf>
    <xf numFmtId="38" fontId="24" fillId="2" borderId="43" xfId="2" applyFont="1" applyFill="1" applyBorder="1" applyAlignment="1">
      <alignment horizontal="center" vertical="center"/>
    </xf>
    <xf numFmtId="38" fontId="44" fillId="3" borderId="25" xfId="2" applyFont="1" applyFill="1" applyBorder="1" applyAlignment="1">
      <alignment horizontal="center" vertical="center" wrapText="1"/>
    </xf>
    <xf numFmtId="38" fontId="44" fillId="3" borderId="23" xfId="2" applyFont="1" applyFill="1" applyBorder="1" applyAlignment="1">
      <alignment horizontal="center" vertical="center" wrapText="1"/>
    </xf>
    <xf numFmtId="38" fontId="24" fillId="2" borderId="25" xfId="2" applyFont="1" applyFill="1" applyBorder="1" applyAlignment="1">
      <alignment horizontal="center" vertical="center"/>
    </xf>
    <xf numFmtId="49" fontId="45" fillId="3" borderId="25" xfId="2" applyNumberFormat="1" applyFont="1" applyFill="1" applyBorder="1" applyAlignment="1">
      <alignment horizontal="center" vertical="center" wrapText="1"/>
    </xf>
    <xf numFmtId="49" fontId="45" fillId="3" borderId="23" xfId="2" applyNumberFormat="1" applyFont="1" applyFill="1" applyBorder="1" applyAlignment="1">
      <alignment horizontal="center" vertical="center" wrapText="1"/>
    </xf>
    <xf numFmtId="49" fontId="45" fillId="3" borderId="24" xfId="2" applyNumberFormat="1" applyFont="1" applyFill="1" applyBorder="1" applyAlignment="1">
      <alignment horizontal="center" vertical="center" wrapText="1"/>
    </xf>
    <xf numFmtId="38" fontId="22" fillId="2" borderId="0" xfId="2" applyFont="1" applyFill="1" applyAlignment="1">
      <alignment horizontal="center" vertical="center" textRotation="255"/>
    </xf>
    <xf numFmtId="38" fontId="41" fillId="0" borderId="107" xfId="2" applyFont="1" applyBorder="1" applyAlignment="1">
      <alignment horizontal="center" vertical="center"/>
    </xf>
    <xf numFmtId="38" fontId="41" fillId="0" borderId="108" xfId="2" applyFont="1" applyBorder="1" applyAlignment="1">
      <alignment horizontal="center" vertical="center"/>
    </xf>
    <xf numFmtId="38" fontId="41" fillId="0" borderId="45" xfId="2" applyFont="1" applyBorder="1" applyAlignment="1">
      <alignment horizontal="center" vertical="center"/>
    </xf>
    <xf numFmtId="38" fontId="41" fillId="0" borderId="109" xfId="2" applyFont="1" applyBorder="1" applyAlignment="1">
      <alignment horizontal="center" vertical="center"/>
    </xf>
    <xf numFmtId="38" fontId="41" fillId="0" borderId="110" xfId="2" applyFont="1" applyBorder="1" applyAlignment="1">
      <alignment horizontal="center" vertical="center"/>
    </xf>
    <xf numFmtId="38" fontId="41" fillId="0" borderId="111" xfId="2" applyFont="1" applyBorder="1" applyAlignment="1">
      <alignment horizontal="center" vertical="center"/>
    </xf>
    <xf numFmtId="38" fontId="46" fillId="0" borderId="112" xfId="2" applyFont="1" applyBorder="1" applyAlignment="1">
      <alignment horizontal="center" vertical="center"/>
    </xf>
    <xf numFmtId="38" fontId="46" fillId="0" borderId="102" xfId="2" applyFont="1" applyBorder="1" applyAlignment="1">
      <alignment horizontal="center" vertical="center"/>
    </xf>
    <xf numFmtId="38" fontId="46" fillId="0" borderId="113" xfId="2" applyFont="1" applyBorder="1" applyAlignment="1">
      <alignment horizontal="center" vertical="center"/>
    </xf>
    <xf numFmtId="38" fontId="46" fillId="0" borderId="2" xfId="2" applyFont="1" applyBorder="1" applyAlignment="1">
      <alignment horizontal="center" vertical="center"/>
    </xf>
    <xf numFmtId="38" fontId="46" fillId="0" borderId="114" xfId="2" applyFont="1" applyBorder="1" applyAlignment="1">
      <alignment horizontal="center" vertical="center"/>
    </xf>
    <xf numFmtId="38" fontId="46" fillId="0" borderId="54" xfId="2" applyFont="1" applyBorder="1" applyAlignment="1">
      <alignment horizontal="center" vertical="center"/>
    </xf>
    <xf numFmtId="38" fontId="36" fillId="0" borderId="115" xfId="2" applyFont="1" applyBorder="1" applyAlignment="1">
      <alignment horizontal="center" vertical="center"/>
    </xf>
    <xf numFmtId="38" fontId="36" fillId="0" borderId="17" xfId="2" applyFont="1" applyBorder="1" applyAlignment="1">
      <alignment horizontal="center" vertical="center"/>
    </xf>
    <xf numFmtId="38" fontId="36" fillId="0" borderId="72" xfId="2" applyFont="1" applyBorder="1" applyAlignment="1">
      <alignment horizontal="center" vertical="center"/>
    </xf>
    <xf numFmtId="38" fontId="36" fillId="0" borderId="0" xfId="2" applyFont="1" applyBorder="1" applyAlignment="1">
      <alignment horizontal="center" vertical="center"/>
    </xf>
    <xf numFmtId="38" fontId="36" fillId="0" borderId="116" xfId="2" applyFont="1" applyBorder="1" applyAlignment="1">
      <alignment horizontal="center" vertical="center"/>
    </xf>
    <xf numFmtId="38" fontId="36" fillId="0" borderId="87" xfId="2" applyFont="1" applyBorder="1" applyAlignment="1">
      <alignment horizontal="center" vertical="center"/>
    </xf>
    <xf numFmtId="38" fontId="9" fillId="0" borderId="46" xfId="2" applyFont="1" applyBorder="1" applyAlignment="1">
      <alignment horizontal="left" vertical="center"/>
    </xf>
    <xf numFmtId="38" fontId="9" fillId="0" borderId="2" xfId="2" applyFont="1" applyBorder="1" applyAlignment="1">
      <alignment horizontal="left" vertical="center"/>
    </xf>
    <xf numFmtId="38" fontId="9" fillId="0" borderId="54" xfId="2" applyFont="1" applyBorder="1" applyAlignment="1">
      <alignment horizontal="left" vertical="center"/>
    </xf>
    <xf numFmtId="38" fontId="33" fillId="0" borderId="44" xfId="2" applyFont="1" applyBorder="1" applyAlignment="1">
      <alignment horizontal="center" vertical="center"/>
    </xf>
    <xf numFmtId="38" fontId="33" fillId="0" borderId="17" xfId="2" applyFont="1" applyBorder="1" applyAlignment="1">
      <alignment horizontal="center" vertical="center"/>
    </xf>
    <xf numFmtId="38" fontId="33" fillId="0" borderId="46" xfId="2" applyFont="1" applyBorder="1" applyAlignment="1">
      <alignment horizontal="center" vertical="center"/>
    </xf>
    <xf numFmtId="38" fontId="33" fillId="0" borderId="45" xfId="2" applyFont="1" applyBorder="1" applyAlignment="1">
      <alignment horizontal="center" vertical="center"/>
    </xf>
    <xf numFmtId="38" fontId="33" fillId="0" borderId="0" xfId="2" applyFont="1" applyBorder="1" applyAlignment="1">
      <alignment horizontal="center" vertical="center"/>
    </xf>
    <xf numFmtId="38" fontId="33" fillId="0" borderId="2" xfId="2" applyFont="1" applyBorder="1" applyAlignment="1">
      <alignment horizontal="center" vertical="center"/>
    </xf>
    <xf numFmtId="38" fontId="33" fillId="0" borderId="110" xfId="2" applyFont="1" applyBorder="1" applyAlignment="1">
      <alignment horizontal="center" vertical="center"/>
    </xf>
    <xf numFmtId="38" fontId="33" fillId="0" borderId="87" xfId="2" applyFont="1" applyBorder="1" applyAlignment="1">
      <alignment horizontal="center" vertical="center"/>
    </xf>
    <xf numFmtId="38" fontId="33" fillId="0" borderId="54" xfId="2" applyFont="1" applyBorder="1" applyAlignment="1">
      <alignment horizontal="center" vertical="center"/>
    </xf>
    <xf numFmtId="38" fontId="36" fillId="0" borderId="47" xfId="2" applyFont="1" applyBorder="1" applyAlignment="1">
      <alignment horizontal="center" vertical="center"/>
    </xf>
    <xf numFmtId="38" fontId="36" fillId="0" borderId="97" xfId="2" applyFont="1" applyBorder="1" applyAlignment="1">
      <alignment horizontal="center" vertical="center"/>
    </xf>
    <xf numFmtId="38" fontId="36" fillId="0" borderId="117" xfId="2" applyFont="1" applyBorder="1" applyAlignment="1">
      <alignment horizontal="center" vertical="center"/>
    </xf>
    <xf numFmtId="58" fontId="38" fillId="0" borderId="44" xfId="2" applyNumberFormat="1" applyFont="1" applyBorder="1" applyAlignment="1">
      <alignment horizontal="center" vertical="center"/>
    </xf>
    <xf numFmtId="58" fontId="38" fillId="0" borderId="17" xfId="2" applyNumberFormat="1" applyFont="1" applyBorder="1" applyAlignment="1">
      <alignment horizontal="center" vertical="center"/>
    </xf>
    <xf numFmtId="58" fontId="38" fillId="0" borderId="118" xfId="2" applyNumberFormat="1" applyFont="1" applyBorder="1" applyAlignment="1">
      <alignment horizontal="center" vertical="center"/>
    </xf>
    <xf numFmtId="58" fontId="38" fillId="0" borderId="45" xfId="2" applyNumberFormat="1" applyFont="1" applyBorder="1" applyAlignment="1">
      <alignment horizontal="center" vertical="center"/>
    </xf>
    <xf numFmtId="58" fontId="38" fillId="0" borderId="0" xfId="2" applyNumberFormat="1" applyFont="1" applyBorder="1" applyAlignment="1">
      <alignment horizontal="center" vertical="center"/>
    </xf>
    <xf numFmtId="58" fontId="38" fillId="0" borderId="109" xfId="2" applyNumberFormat="1" applyFont="1" applyBorder="1" applyAlignment="1">
      <alignment horizontal="center" vertical="center"/>
    </xf>
    <xf numFmtId="58" fontId="38" fillId="0" borderId="110" xfId="2" applyNumberFormat="1" applyFont="1" applyBorder="1" applyAlignment="1">
      <alignment horizontal="center" vertical="center"/>
    </xf>
    <xf numFmtId="58" fontId="38" fillId="0" borderId="87" xfId="2" applyNumberFormat="1" applyFont="1" applyBorder="1" applyAlignment="1">
      <alignment horizontal="center" vertical="center"/>
    </xf>
    <xf numFmtId="58" fontId="38" fillId="0" borderId="111" xfId="2" applyNumberFormat="1" applyFont="1" applyBorder="1" applyAlignment="1">
      <alignment horizontal="center" vertical="center"/>
    </xf>
    <xf numFmtId="176" fontId="38" fillId="0" borderId="119" xfId="2" applyNumberFormat="1" applyFont="1" applyBorder="1" applyAlignment="1">
      <alignment horizontal="center" vertical="center"/>
    </xf>
    <xf numFmtId="176" fontId="38" fillId="0" borderId="120" xfId="2" applyNumberFormat="1" applyFont="1" applyBorder="1" applyAlignment="1">
      <alignment horizontal="center" vertical="center"/>
    </xf>
    <xf numFmtId="176" fontId="38" fillId="0" borderId="121" xfId="2" applyNumberFormat="1" applyFont="1" applyBorder="1" applyAlignment="1">
      <alignment horizontal="center" vertical="center"/>
    </xf>
    <xf numFmtId="38" fontId="22" fillId="2" borderId="74" xfId="2" applyFont="1" applyFill="1" applyBorder="1" applyAlignment="1">
      <alignment horizontal="center" vertical="center"/>
    </xf>
    <xf numFmtId="38" fontId="22" fillId="2" borderId="73" xfId="2" applyFont="1" applyFill="1" applyBorder="1" applyAlignment="1">
      <alignment horizontal="center" vertical="center"/>
    </xf>
    <xf numFmtId="0" fontId="3" fillId="0" borderId="115" xfId="0" applyFont="1" applyBorder="1" applyAlignment="1">
      <alignment horizontal="center" vertical="center" textRotation="255"/>
    </xf>
    <xf numFmtId="0" fontId="3" fillId="0" borderId="72" xfId="0" applyFont="1" applyBorder="1" applyAlignment="1">
      <alignment horizontal="center" vertical="center" textRotation="255"/>
    </xf>
    <xf numFmtId="0" fontId="3" fillId="0" borderId="73" xfId="0" applyFont="1" applyBorder="1" applyAlignment="1">
      <alignment horizontal="center" vertical="center" textRotation="255"/>
    </xf>
    <xf numFmtId="0" fontId="4" fillId="0" borderId="83" xfId="0" applyFont="1" applyBorder="1" applyAlignment="1">
      <alignment horizontal="center" vertical="center" textRotation="255"/>
    </xf>
    <xf numFmtId="0" fontId="4" fillId="0" borderId="13" xfId="0" applyFont="1" applyBorder="1" applyAlignment="1">
      <alignment horizontal="center" vertical="center" textRotation="255"/>
    </xf>
    <xf numFmtId="0" fontId="4" fillId="0" borderId="77" xfId="0" applyFont="1" applyBorder="1" applyAlignment="1">
      <alignment horizontal="center" vertical="center" textRotation="255"/>
    </xf>
    <xf numFmtId="38" fontId="15" fillId="0" borderId="83" xfId="2" applyFont="1" applyFill="1" applyBorder="1" applyAlignment="1">
      <alignment horizontal="center" vertical="center" wrapText="1"/>
    </xf>
    <xf numFmtId="38" fontId="15" fillId="0" borderId="13" xfId="2" applyFont="1" applyFill="1" applyBorder="1" applyAlignment="1">
      <alignment horizontal="center" vertical="center" wrapText="1"/>
    </xf>
    <xf numFmtId="38" fontId="15" fillId="0" borderId="77" xfId="2" applyFont="1" applyFill="1" applyBorder="1" applyAlignment="1">
      <alignment horizontal="center" vertical="center" wrapText="1"/>
    </xf>
    <xf numFmtId="38" fontId="22" fillId="0" borderId="0" xfId="2" applyFont="1" applyFill="1" applyAlignment="1">
      <alignment horizontal="center" vertical="center" textRotation="255"/>
    </xf>
    <xf numFmtId="38" fontId="59" fillId="4" borderId="51" xfId="2" applyFont="1" applyFill="1" applyBorder="1" applyAlignment="1">
      <alignment horizontal="center" vertical="center" shrinkToFit="1"/>
    </xf>
    <xf numFmtId="38" fontId="59" fillId="4" borderId="8" xfId="2" applyFont="1" applyFill="1" applyBorder="1" applyAlignment="1">
      <alignment horizontal="center" vertical="center"/>
    </xf>
    <xf numFmtId="38" fontId="59" fillId="4" borderId="52" xfId="2" applyFont="1" applyFill="1" applyBorder="1" applyAlignment="1">
      <alignment horizontal="center" vertical="center"/>
    </xf>
    <xf numFmtId="38" fontId="4" fillId="0" borderId="122" xfId="2" applyFont="1" applyFill="1" applyBorder="1" applyAlignment="1">
      <alignment horizontal="center" vertical="center" wrapText="1"/>
    </xf>
    <xf numFmtId="38" fontId="4" fillId="0" borderId="13" xfId="2" applyFont="1" applyFill="1" applyBorder="1" applyAlignment="1">
      <alignment horizontal="center" vertical="center" wrapText="1"/>
    </xf>
    <xf numFmtId="38" fontId="4" fillId="0" borderId="77" xfId="2" applyFont="1" applyFill="1" applyBorder="1" applyAlignment="1">
      <alignment horizontal="center" vertical="center" wrapText="1"/>
    </xf>
    <xf numFmtId="38" fontId="16" fillId="0" borderId="83" xfId="2" applyFont="1" applyBorder="1" applyAlignment="1">
      <alignment horizontal="center" vertical="center" wrapText="1"/>
    </xf>
    <xf numFmtId="38" fontId="16" fillId="0" borderId="13" xfId="2" applyFont="1" applyBorder="1" applyAlignment="1">
      <alignment horizontal="center" vertical="center" wrapText="1"/>
    </xf>
    <xf numFmtId="38" fontId="16" fillId="0" borderId="77" xfId="2" applyFont="1" applyBorder="1" applyAlignment="1">
      <alignment horizontal="center" vertical="center" wrapText="1"/>
    </xf>
    <xf numFmtId="38" fontId="4" fillId="0" borderId="83" xfId="2" applyFont="1" applyFill="1" applyBorder="1" applyAlignment="1">
      <alignment horizontal="center" vertical="center" wrapText="1"/>
    </xf>
    <xf numFmtId="0" fontId="64" fillId="0" borderId="0" xfId="0" applyFont="1" applyAlignment="1">
      <alignment horizontal="left" vertical="center" shrinkToFit="1"/>
    </xf>
    <xf numFmtId="0" fontId="3" fillId="0" borderId="116" xfId="0" applyFont="1" applyBorder="1" applyAlignment="1">
      <alignment horizontal="center" vertical="center" textRotation="255"/>
    </xf>
  </cellXfs>
  <cellStyles count="3">
    <cellStyle name="ハイパーリンク" xfId="1" builtinId="8"/>
    <cellStyle name="桁区切り" xfId="2" builtinId="6"/>
    <cellStyle name="標準" xfId="0" builtinId="0"/>
  </cellStyles>
  <dxfs count="5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000099"/>
      <color rgb="FFFF99CC"/>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14</xdr:col>
      <xdr:colOff>328613</xdr:colOff>
      <xdr:row>30</xdr:row>
      <xdr:rowOff>45245</xdr:rowOff>
    </xdr:from>
    <xdr:to>
      <xdr:col>17</xdr:col>
      <xdr:colOff>45245</xdr:colOff>
      <xdr:row>32</xdr:row>
      <xdr:rowOff>92870</xdr:rowOff>
    </xdr:to>
    <xdr:pic>
      <xdr:nvPicPr>
        <xdr:cNvPr id="151715" name="Picture 3" descr="C:\ハード\My Pictures\西広ロゴ\名称未設定-6.JPG">
          <a:extLst>
            <a:ext uri="{FF2B5EF4-FFF2-40B4-BE49-F238E27FC236}">
              <a16:creationId xmlns:a16="http://schemas.microsoft.com/office/drawing/2014/main" id="{00000000-0008-0000-0000-0000A350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91613" y="10868026"/>
          <a:ext cx="1538288"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352425</xdr:colOff>
      <xdr:row>2</xdr:row>
      <xdr:rowOff>161925</xdr:rowOff>
    </xdr:from>
    <xdr:to>
      <xdr:col>12</xdr:col>
      <xdr:colOff>609600</xdr:colOff>
      <xdr:row>4</xdr:row>
      <xdr:rowOff>38100</xdr:rowOff>
    </xdr:to>
    <xdr:sp macro="" textlink="">
      <xdr:nvSpPr>
        <xdr:cNvPr id="49153" name="Text Box 1">
          <a:extLst>
            <a:ext uri="{FF2B5EF4-FFF2-40B4-BE49-F238E27FC236}">
              <a16:creationId xmlns:a16="http://schemas.microsoft.com/office/drawing/2014/main" id="{00000000-0008-0000-0100-000001C00000}"/>
            </a:ext>
          </a:extLst>
        </xdr:cNvPr>
        <xdr:cNvSpPr txBox="1">
          <a:spLocks noChangeArrowheads="1"/>
        </xdr:cNvSpPr>
      </xdr:nvSpPr>
      <xdr:spPr bwMode="auto">
        <a:xfrm>
          <a:off x="8839200" y="581025"/>
          <a:ext cx="257175" cy="23812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14</xdr:col>
      <xdr:colOff>295275</xdr:colOff>
      <xdr:row>2</xdr:row>
      <xdr:rowOff>161925</xdr:rowOff>
    </xdr:from>
    <xdr:to>
      <xdr:col>14</xdr:col>
      <xdr:colOff>561975</xdr:colOff>
      <xdr:row>4</xdr:row>
      <xdr:rowOff>57150</xdr:rowOff>
    </xdr:to>
    <xdr:sp macro="" textlink="">
      <xdr:nvSpPr>
        <xdr:cNvPr id="49154" name="Text Box 2">
          <a:extLst>
            <a:ext uri="{FF2B5EF4-FFF2-40B4-BE49-F238E27FC236}">
              <a16:creationId xmlns:a16="http://schemas.microsoft.com/office/drawing/2014/main" id="{00000000-0008-0000-0100-000002C00000}"/>
            </a:ext>
          </a:extLst>
        </xdr:cNvPr>
        <xdr:cNvSpPr txBox="1">
          <a:spLocks noChangeArrowheads="1"/>
        </xdr:cNvSpPr>
      </xdr:nvSpPr>
      <xdr:spPr bwMode="auto">
        <a:xfrm>
          <a:off x="10258425" y="581025"/>
          <a:ext cx="266700" cy="25717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editAs="oneCell">
    <xdr:from>
      <xdr:col>16</xdr:col>
      <xdr:colOff>628650</xdr:colOff>
      <xdr:row>53</xdr:row>
      <xdr:rowOff>28575</xdr:rowOff>
    </xdr:from>
    <xdr:to>
      <xdr:col>19</xdr:col>
      <xdr:colOff>76200</xdr:colOff>
      <xdr:row>55</xdr:row>
      <xdr:rowOff>28575</xdr:rowOff>
    </xdr:to>
    <xdr:pic>
      <xdr:nvPicPr>
        <xdr:cNvPr id="120579" name="Picture 3" descr="C:\ハード\My Pictures\西広ロゴ\名称未設定-6.JPG">
          <a:extLst>
            <a:ext uri="{FF2B5EF4-FFF2-40B4-BE49-F238E27FC236}">
              <a16:creationId xmlns:a16="http://schemas.microsoft.com/office/drawing/2014/main" id="{00000000-0008-0000-0100-000003D7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30050" y="8886825"/>
          <a:ext cx="15430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0</xdr:row>
      <xdr:rowOff>0</xdr:rowOff>
    </xdr:from>
    <xdr:to>
      <xdr:col>6</xdr:col>
      <xdr:colOff>571500</xdr:colOff>
      <xdr:row>0</xdr:row>
      <xdr:rowOff>0</xdr:rowOff>
    </xdr:to>
    <xdr:sp macro="" textlink="">
      <xdr:nvSpPr>
        <xdr:cNvPr id="163525" name="AutoShape 1">
          <a:extLst>
            <a:ext uri="{FF2B5EF4-FFF2-40B4-BE49-F238E27FC236}">
              <a16:creationId xmlns:a16="http://schemas.microsoft.com/office/drawing/2014/main" id="{00000000-0008-0000-0200-0000C57E0200}"/>
            </a:ext>
          </a:extLst>
        </xdr:cNvPr>
        <xdr:cNvSpPr>
          <a:spLocks noChangeArrowheads="1"/>
        </xdr:cNvSpPr>
      </xdr:nvSpPr>
      <xdr:spPr bwMode="auto">
        <a:xfrm>
          <a:off x="9525" y="0"/>
          <a:ext cx="4857750" cy="0"/>
        </a:xfrm>
        <a:prstGeom prst="roundRect">
          <a:avLst>
            <a:gd name="adj" fmla="val 856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9525</xdr:colOff>
      <xdr:row>0</xdr:row>
      <xdr:rowOff>0</xdr:rowOff>
    </xdr:from>
    <xdr:to>
      <xdr:col>10</xdr:col>
      <xdr:colOff>638175</xdr:colOff>
      <xdr:row>0</xdr:row>
      <xdr:rowOff>0</xdr:rowOff>
    </xdr:to>
    <xdr:sp macro="" textlink="">
      <xdr:nvSpPr>
        <xdr:cNvPr id="163526" name="AutoShape 2">
          <a:extLst>
            <a:ext uri="{FF2B5EF4-FFF2-40B4-BE49-F238E27FC236}">
              <a16:creationId xmlns:a16="http://schemas.microsoft.com/office/drawing/2014/main" id="{00000000-0008-0000-0200-0000C67E0200}"/>
            </a:ext>
          </a:extLst>
        </xdr:cNvPr>
        <xdr:cNvSpPr>
          <a:spLocks noChangeArrowheads="1"/>
        </xdr:cNvSpPr>
      </xdr:nvSpPr>
      <xdr:spPr bwMode="auto">
        <a:xfrm>
          <a:off x="4924425" y="0"/>
          <a:ext cx="2724150" cy="0"/>
        </a:xfrm>
        <a:prstGeom prst="roundRect">
          <a:avLst>
            <a:gd name="adj" fmla="val 856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9525</xdr:colOff>
      <xdr:row>0</xdr:row>
      <xdr:rowOff>0</xdr:rowOff>
    </xdr:from>
    <xdr:to>
      <xdr:col>12</xdr:col>
      <xdr:colOff>571500</xdr:colOff>
      <xdr:row>0</xdr:row>
      <xdr:rowOff>0</xdr:rowOff>
    </xdr:to>
    <xdr:sp macro="" textlink="">
      <xdr:nvSpPr>
        <xdr:cNvPr id="163527" name="AutoShape 3">
          <a:extLst>
            <a:ext uri="{FF2B5EF4-FFF2-40B4-BE49-F238E27FC236}">
              <a16:creationId xmlns:a16="http://schemas.microsoft.com/office/drawing/2014/main" id="{00000000-0008-0000-0200-0000C77E0200}"/>
            </a:ext>
          </a:extLst>
        </xdr:cNvPr>
        <xdr:cNvSpPr>
          <a:spLocks noChangeArrowheads="1"/>
        </xdr:cNvSpPr>
      </xdr:nvSpPr>
      <xdr:spPr bwMode="auto">
        <a:xfrm>
          <a:off x="7877175" y="0"/>
          <a:ext cx="1181100" cy="0"/>
        </a:xfrm>
        <a:prstGeom prst="roundRect">
          <a:avLst>
            <a:gd name="adj" fmla="val 856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9525</xdr:colOff>
      <xdr:row>0</xdr:row>
      <xdr:rowOff>0</xdr:rowOff>
    </xdr:from>
    <xdr:to>
      <xdr:col>16</xdr:col>
      <xdr:colOff>638175</xdr:colOff>
      <xdr:row>0</xdr:row>
      <xdr:rowOff>0</xdr:rowOff>
    </xdr:to>
    <xdr:sp macro="" textlink="">
      <xdr:nvSpPr>
        <xdr:cNvPr id="163528" name="AutoShape 4">
          <a:extLst>
            <a:ext uri="{FF2B5EF4-FFF2-40B4-BE49-F238E27FC236}">
              <a16:creationId xmlns:a16="http://schemas.microsoft.com/office/drawing/2014/main" id="{00000000-0008-0000-0200-0000C87E0200}"/>
            </a:ext>
          </a:extLst>
        </xdr:cNvPr>
        <xdr:cNvSpPr>
          <a:spLocks noChangeArrowheads="1"/>
        </xdr:cNvSpPr>
      </xdr:nvSpPr>
      <xdr:spPr bwMode="auto">
        <a:xfrm>
          <a:off x="9115425" y="0"/>
          <a:ext cx="2724150" cy="0"/>
        </a:xfrm>
        <a:prstGeom prst="roundRect">
          <a:avLst>
            <a:gd name="adj" fmla="val 856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295275</xdr:colOff>
      <xdr:row>0</xdr:row>
      <xdr:rowOff>0</xdr:rowOff>
    </xdr:from>
    <xdr:to>
      <xdr:col>14</xdr:col>
      <xdr:colOff>552450</xdr:colOff>
      <xdr:row>0</xdr:row>
      <xdr:rowOff>0</xdr:rowOff>
    </xdr:to>
    <xdr:sp macro="" textlink="">
      <xdr:nvSpPr>
        <xdr:cNvPr id="50182" name="Text Box 6">
          <a:extLst>
            <a:ext uri="{FF2B5EF4-FFF2-40B4-BE49-F238E27FC236}">
              <a16:creationId xmlns:a16="http://schemas.microsoft.com/office/drawing/2014/main" id="{00000000-0008-0000-0200-000006C40000}"/>
            </a:ext>
          </a:extLst>
        </xdr:cNvPr>
        <xdr:cNvSpPr txBox="1">
          <a:spLocks noChangeArrowheads="1"/>
        </xdr:cNvSpPr>
      </xdr:nvSpPr>
      <xdr:spPr bwMode="auto">
        <a:xfrm>
          <a:off x="10258425" y="0"/>
          <a:ext cx="25717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16</xdr:col>
      <xdr:colOff>314325</xdr:colOff>
      <xdr:row>0</xdr:row>
      <xdr:rowOff>0</xdr:rowOff>
    </xdr:from>
    <xdr:to>
      <xdr:col>16</xdr:col>
      <xdr:colOff>571500</xdr:colOff>
      <xdr:row>0</xdr:row>
      <xdr:rowOff>0</xdr:rowOff>
    </xdr:to>
    <xdr:sp macro="" textlink="">
      <xdr:nvSpPr>
        <xdr:cNvPr id="50183" name="Text Box 7">
          <a:extLst>
            <a:ext uri="{FF2B5EF4-FFF2-40B4-BE49-F238E27FC236}">
              <a16:creationId xmlns:a16="http://schemas.microsoft.com/office/drawing/2014/main" id="{00000000-0008-0000-0200-000007C40000}"/>
            </a:ext>
          </a:extLst>
        </xdr:cNvPr>
        <xdr:cNvSpPr txBox="1">
          <a:spLocks noChangeArrowheads="1"/>
        </xdr:cNvSpPr>
      </xdr:nvSpPr>
      <xdr:spPr bwMode="auto">
        <a:xfrm>
          <a:off x="11515725" y="0"/>
          <a:ext cx="25717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7</xdr:col>
      <xdr:colOff>180975</xdr:colOff>
      <xdr:row>0</xdr:row>
      <xdr:rowOff>0</xdr:rowOff>
    </xdr:from>
    <xdr:to>
      <xdr:col>8</xdr:col>
      <xdr:colOff>514350</xdr:colOff>
      <xdr:row>0</xdr:row>
      <xdr:rowOff>0</xdr:rowOff>
    </xdr:to>
    <xdr:sp macro="" textlink="">
      <xdr:nvSpPr>
        <xdr:cNvPr id="50186" name="Text Box 10">
          <a:extLst>
            <a:ext uri="{FF2B5EF4-FFF2-40B4-BE49-F238E27FC236}">
              <a16:creationId xmlns:a16="http://schemas.microsoft.com/office/drawing/2014/main" id="{00000000-0008-0000-0200-00000AC40000}"/>
            </a:ext>
          </a:extLst>
        </xdr:cNvPr>
        <xdr:cNvSpPr txBox="1">
          <a:spLocks noChangeArrowheads="1"/>
        </xdr:cNvSpPr>
      </xdr:nvSpPr>
      <xdr:spPr bwMode="auto">
        <a:xfrm>
          <a:off x="5095875" y="0"/>
          <a:ext cx="11906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HG丸ｺﾞｼｯｸM-PRO"/>
              <a:ea typeface="HG丸ｺﾞｼｯｸM-PRO"/>
            </a:rPr>
            <a:t>香川町</a:t>
          </a:r>
          <a:r>
            <a:rPr lang="en-US" altLang="ja-JP" sz="700" b="0" i="0" u="none" strike="noStrike" baseline="0">
              <a:solidFill>
                <a:srgbClr val="000000"/>
              </a:solidFill>
              <a:latin typeface="ＭＳ Ｐゴシック"/>
              <a:ea typeface="ＭＳ Ｐゴシック"/>
            </a:rPr>
            <a:t>950</a:t>
          </a:r>
          <a:r>
            <a:rPr lang="en-US" altLang="ja-JP" sz="700" b="0" i="0" u="none" strike="noStrike" baseline="0">
              <a:solidFill>
                <a:srgbClr val="000000"/>
              </a:solidFill>
              <a:latin typeface="HG丸ｺﾞｼｯｸM-PRO"/>
              <a:ea typeface="HG丸ｺﾞｼｯｸM-PRO"/>
            </a:rPr>
            <a:t>  </a:t>
          </a:r>
          <a:r>
            <a:rPr lang="ja-JP" altLang="en-US" sz="700" b="0" i="0" u="none" strike="noStrike" baseline="0">
              <a:solidFill>
                <a:srgbClr val="000000"/>
              </a:solidFill>
              <a:latin typeface="HG丸ｺﾞｼｯｸM-PRO"/>
              <a:ea typeface="HG丸ｺﾞｼｯｸM-PRO"/>
            </a:rPr>
            <a:t>塩江</a:t>
          </a:r>
          <a:r>
            <a:rPr lang="en-US" altLang="ja-JP" sz="700" b="0" i="0" u="none" strike="noStrike" baseline="0">
              <a:solidFill>
                <a:srgbClr val="000000"/>
              </a:solidFill>
              <a:latin typeface="ＭＳ Ｐゴシック"/>
              <a:ea typeface="ＭＳ Ｐゴシック"/>
            </a:rPr>
            <a:t>100</a:t>
          </a:r>
          <a:endParaRPr lang="en-US" altLang="ja-JP" sz="700" b="0" i="0" u="none" strike="noStrike" baseline="0">
            <a:solidFill>
              <a:srgbClr val="000000"/>
            </a:solidFill>
            <a:latin typeface="HG丸ｺﾞｼｯｸM-PRO"/>
            <a:ea typeface="HG丸ｺﾞｼｯｸM-PRO"/>
          </a:endParaRPr>
        </a:p>
        <a:p>
          <a:pPr algn="l" rtl="0">
            <a:defRPr sz="1000"/>
          </a:pPr>
          <a:r>
            <a:rPr lang="ja-JP" altLang="en-US" sz="700" b="0" i="0" u="none" strike="noStrike" baseline="0">
              <a:solidFill>
                <a:srgbClr val="000000"/>
              </a:solidFill>
              <a:latin typeface="HG丸ｺﾞｼｯｸM-PRO"/>
              <a:ea typeface="HG丸ｺﾞｼｯｸM-PRO"/>
            </a:rPr>
            <a:t>香南町</a:t>
          </a:r>
          <a:r>
            <a:rPr lang="en-US" altLang="ja-JP" sz="700" b="0" i="0" u="none" strike="noStrike" baseline="0">
              <a:solidFill>
                <a:srgbClr val="000000"/>
              </a:solidFill>
              <a:latin typeface="ＭＳ Ｐゴシック"/>
              <a:ea typeface="ＭＳ Ｐゴシック"/>
            </a:rPr>
            <a:t>200</a:t>
          </a:r>
        </a:p>
      </xdr:txBody>
    </xdr:sp>
    <xdr:clientData/>
  </xdr:twoCellAnchor>
  <xdr:twoCellAnchor>
    <xdr:from>
      <xdr:col>7</xdr:col>
      <xdr:colOff>57150</xdr:colOff>
      <xdr:row>0</xdr:row>
      <xdr:rowOff>0</xdr:rowOff>
    </xdr:from>
    <xdr:to>
      <xdr:col>7</xdr:col>
      <xdr:colOff>133350</xdr:colOff>
      <xdr:row>0</xdr:row>
      <xdr:rowOff>0</xdr:rowOff>
    </xdr:to>
    <xdr:sp macro="" textlink="">
      <xdr:nvSpPr>
        <xdr:cNvPr id="163535" name="AutoShape 11">
          <a:extLst>
            <a:ext uri="{FF2B5EF4-FFF2-40B4-BE49-F238E27FC236}">
              <a16:creationId xmlns:a16="http://schemas.microsoft.com/office/drawing/2014/main" id="{00000000-0008-0000-0200-0000CF7E0200}"/>
            </a:ext>
          </a:extLst>
        </xdr:cNvPr>
        <xdr:cNvSpPr>
          <a:spLocks/>
        </xdr:cNvSpPr>
      </xdr:nvSpPr>
      <xdr:spPr bwMode="auto">
        <a:xfrm>
          <a:off x="4972050" y="0"/>
          <a:ext cx="76200" cy="0"/>
        </a:xfrm>
        <a:prstGeom prst="lef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447675</xdr:colOff>
      <xdr:row>0</xdr:row>
      <xdr:rowOff>0</xdr:rowOff>
    </xdr:from>
    <xdr:to>
      <xdr:col>8</xdr:col>
      <xdr:colOff>523875</xdr:colOff>
      <xdr:row>0</xdr:row>
      <xdr:rowOff>0</xdr:rowOff>
    </xdr:to>
    <xdr:sp macro="" textlink="">
      <xdr:nvSpPr>
        <xdr:cNvPr id="163536" name="AutoShape 12">
          <a:extLst>
            <a:ext uri="{FF2B5EF4-FFF2-40B4-BE49-F238E27FC236}">
              <a16:creationId xmlns:a16="http://schemas.microsoft.com/office/drawing/2014/main" id="{00000000-0008-0000-0200-0000D07E0200}"/>
            </a:ext>
          </a:extLst>
        </xdr:cNvPr>
        <xdr:cNvSpPr>
          <a:spLocks/>
        </xdr:cNvSpPr>
      </xdr:nvSpPr>
      <xdr:spPr bwMode="auto">
        <a:xfrm>
          <a:off x="6219825" y="0"/>
          <a:ext cx="76200" cy="0"/>
        </a:xfrm>
        <a:prstGeom prst="righ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247650</xdr:colOff>
      <xdr:row>0</xdr:row>
      <xdr:rowOff>0</xdr:rowOff>
    </xdr:from>
    <xdr:to>
      <xdr:col>14</xdr:col>
      <xdr:colOff>476250</xdr:colOff>
      <xdr:row>0</xdr:row>
      <xdr:rowOff>0</xdr:rowOff>
    </xdr:to>
    <xdr:sp macro="" textlink="">
      <xdr:nvSpPr>
        <xdr:cNvPr id="50189" name="Text Box 13">
          <a:extLst>
            <a:ext uri="{FF2B5EF4-FFF2-40B4-BE49-F238E27FC236}">
              <a16:creationId xmlns:a16="http://schemas.microsoft.com/office/drawing/2014/main" id="{00000000-0008-0000-0200-00000DC40000}"/>
            </a:ext>
          </a:extLst>
        </xdr:cNvPr>
        <xdr:cNvSpPr txBox="1">
          <a:spLocks noChangeArrowheads="1"/>
        </xdr:cNvSpPr>
      </xdr:nvSpPr>
      <xdr:spPr bwMode="auto">
        <a:xfrm>
          <a:off x="9353550" y="0"/>
          <a:ext cx="10858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HG丸ｺﾞｼｯｸM-PRO"/>
              <a:ea typeface="HG丸ｺﾞｼｯｸM-PRO"/>
            </a:rPr>
            <a:t>香川町</a:t>
          </a:r>
          <a:r>
            <a:rPr lang="en-US" altLang="ja-JP" sz="700" b="0" i="0" u="none" strike="noStrike" baseline="0">
              <a:solidFill>
                <a:srgbClr val="000000"/>
              </a:solidFill>
              <a:latin typeface="ＭＳ Ｐゴシック"/>
              <a:ea typeface="ＭＳ Ｐゴシック"/>
            </a:rPr>
            <a:t>150 </a:t>
          </a:r>
          <a:endParaRPr lang="en-US" altLang="ja-JP" sz="700" b="0" i="0" u="none" strike="noStrike" baseline="0">
            <a:solidFill>
              <a:srgbClr val="000000"/>
            </a:solidFill>
            <a:latin typeface="HG丸ｺﾞｼｯｸM-PRO"/>
            <a:ea typeface="HG丸ｺﾞｼｯｸM-PRO"/>
          </a:endParaRPr>
        </a:p>
        <a:p>
          <a:pPr algn="l" rtl="0">
            <a:defRPr sz="1000"/>
          </a:pPr>
          <a:r>
            <a:rPr lang="ja-JP" altLang="en-US" sz="700" b="0" i="0" u="none" strike="noStrike" baseline="0">
              <a:solidFill>
                <a:srgbClr val="000000"/>
              </a:solidFill>
              <a:latin typeface="HG丸ｺﾞｼｯｸM-PRO"/>
              <a:ea typeface="HG丸ｺﾞｼｯｸM-PRO"/>
            </a:rPr>
            <a:t>香南町･塩江町</a:t>
          </a:r>
          <a:r>
            <a:rPr lang="en-US" altLang="ja-JP" sz="700" b="0" i="0" u="none" strike="noStrike" baseline="0">
              <a:solidFill>
                <a:srgbClr val="000000"/>
              </a:solidFill>
              <a:latin typeface="ＭＳ Ｐゴシック"/>
              <a:ea typeface="ＭＳ Ｐゴシック"/>
            </a:rPr>
            <a:t>100</a:t>
          </a:r>
        </a:p>
      </xdr:txBody>
    </xdr:sp>
    <xdr:clientData/>
  </xdr:twoCellAnchor>
  <xdr:twoCellAnchor>
    <xdr:from>
      <xdr:col>13</xdr:col>
      <xdr:colOff>123825</xdr:colOff>
      <xdr:row>0</xdr:row>
      <xdr:rowOff>0</xdr:rowOff>
    </xdr:from>
    <xdr:to>
      <xdr:col>13</xdr:col>
      <xdr:colOff>200025</xdr:colOff>
      <xdr:row>0</xdr:row>
      <xdr:rowOff>0</xdr:rowOff>
    </xdr:to>
    <xdr:sp macro="" textlink="">
      <xdr:nvSpPr>
        <xdr:cNvPr id="163538" name="AutoShape 14">
          <a:extLst>
            <a:ext uri="{FF2B5EF4-FFF2-40B4-BE49-F238E27FC236}">
              <a16:creationId xmlns:a16="http://schemas.microsoft.com/office/drawing/2014/main" id="{00000000-0008-0000-0200-0000D27E0200}"/>
            </a:ext>
          </a:extLst>
        </xdr:cNvPr>
        <xdr:cNvSpPr>
          <a:spLocks/>
        </xdr:cNvSpPr>
      </xdr:nvSpPr>
      <xdr:spPr bwMode="auto">
        <a:xfrm>
          <a:off x="9229725" y="0"/>
          <a:ext cx="76200" cy="0"/>
        </a:xfrm>
        <a:prstGeom prst="lef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400050</xdr:colOff>
      <xdr:row>0</xdr:row>
      <xdr:rowOff>0</xdr:rowOff>
    </xdr:from>
    <xdr:to>
      <xdr:col>14</xdr:col>
      <xdr:colOff>476250</xdr:colOff>
      <xdr:row>0</xdr:row>
      <xdr:rowOff>0</xdr:rowOff>
    </xdr:to>
    <xdr:sp macro="" textlink="">
      <xdr:nvSpPr>
        <xdr:cNvPr id="163539" name="AutoShape 15">
          <a:extLst>
            <a:ext uri="{FF2B5EF4-FFF2-40B4-BE49-F238E27FC236}">
              <a16:creationId xmlns:a16="http://schemas.microsoft.com/office/drawing/2014/main" id="{00000000-0008-0000-0200-0000D37E0200}"/>
            </a:ext>
          </a:extLst>
        </xdr:cNvPr>
        <xdr:cNvSpPr>
          <a:spLocks/>
        </xdr:cNvSpPr>
      </xdr:nvSpPr>
      <xdr:spPr bwMode="auto">
        <a:xfrm>
          <a:off x="10363200" y="0"/>
          <a:ext cx="76200" cy="0"/>
        </a:xfrm>
        <a:prstGeom prst="righ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390525</xdr:colOff>
      <xdr:row>0</xdr:row>
      <xdr:rowOff>0</xdr:rowOff>
    </xdr:from>
    <xdr:to>
      <xdr:col>17</xdr:col>
      <xdr:colOff>390525</xdr:colOff>
      <xdr:row>0</xdr:row>
      <xdr:rowOff>0</xdr:rowOff>
    </xdr:to>
    <xdr:sp macro="" textlink="">
      <xdr:nvSpPr>
        <xdr:cNvPr id="50192" name="Text Box 16">
          <a:extLst>
            <a:ext uri="{FF2B5EF4-FFF2-40B4-BE49-F238E27FC236}">
              <a16:creationId xmlns:a16="http://schemas.microsoft.com/office/drawing/2014/main" id="{00000000-0008-0000-0200-000010C40000}"/>
            </a:ext>
          </a:extLst>
        </xdr:cNvPr>
        <xdr:cNvSpPr txBox="1">
          <a:spLocks noChangeArrowheads="1"/>
        </xdr:cNvSpPr>
      </xdr:nvSpPr>
      <xdr:spPr bwMode="auto">
        <a:xfrm>
          <a:off x="11591925" y="0"/>
          <a:ext cx="8572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HG丸ｺﾞｼｯｸM-PRO"/>
              <a:ea typeface="HG丸ｺﾞｼｯｸM-PRO"/>
            </a:rPr>
            <a:t>香川町 </a:t>
          </a:r>
          <a:r>
            <a:rPr lang="en-US" altLang="ja-JP" sz="700" b="0" i="0" u="none" strike="noStrike" baseline="0">
              <a:solidFill>
                <a:srgbClr val="000000"/>
              </a:solidFill>
              <a:latin typeface="ＭＳ Ｐゴシック"/>
              <a:ea typeface="ＭＳ Ｐゴシック"/>
            </a:rPr>
            <a:t>100 </a:t>
          </a:r>
          <a:endParaRPr lang="en-US" altLang="ja-JP" sz="700" b="0" i="0" u="none" strike="noStrike" baseline="0">
            <a:solidFill>
              <a:srgbClr val="000000"/>
            </a:solidFill>
            <a:latin typeface="HG丸ｺﾞｼｯｸM-PRO"/>
            <a:ea typeface="HG丸ｺﾞｼｯｸM-PRO"/>
          </a:endParaRPr>
        </a:p>
        <a:p>
          <a:pPr algn="l" rtl="0">
            <a:defRPr sz="1000"/>
          </a:pPr>
          <a:r>
            <a:rPr lang="ja-JP" altLang="en-US" sz="700" b="0" i="0" u="none" strike="noStrike" baseline="0">
              <a:solidFill>
                <a:srgbClr val="000000"/>
              </a:solidFill>
              <a:latin typeface="HG丸ｺﾞｼｯｸM-PRO"/>
              <a:ea typeface="HG丸ｺﾞｼｯｸM-PRO"/>
            </a:rPr>
            <a:t>香南町  </a:t>
          </a:r>
          <a:r>
            <a:rPr lang="en-US" altLang="ja-JP" sz="700" b="0" i="0" u="none" strike="noStrike" baseline="0">
              <a:solidFill>
                <a:srgbClr val="000000"/>
              </a:solidFill>
              <a:latin typeface="ＭＳ Ｐゴシック"/>
              <a:ea typeface="ＭＳ Ｐゴシック"/>
            </a:rPr>
            <a:t>50</a:t>
          </a:r>
        </a:p>
      </xdr:txBody>
    </xdr:sp>
    <xdr:clientData/>
  </xdr:twoCellAnchor>
  <xdr:twoCellAnchor>
    <xdr:from>
      <xdr:col>16</xdr:col>
      <xdr:colOff>219075</xdr:colOff>
      <xdr:row>0</xdr:row>
      <xdr:rowOff>0</xdr:rowOff>
    </xdr:from>
    <xdr:to>
      <xdr:col>16</xdr:col>
      <xdr:colOff>295275</xdr:colOff>
      <xdr:row>0</xdr:row>
      <xdr:rowOff>0</xdr:rowOff>
    </xdr:to>
    <xdr:sp macro="" textlink="">
      <xdr:nvSpPr>
        <xdr:cNvPr id="163541" name="AutoShape 17">
          <a:extLst>
            <a:ext uri="{FF2B5EF4-FFF2-40B4-BE49-F238E27FC236}">
              <a16:creationId xmlns:a16="http://schemas.microsoft.com/office/drawing/2014/main" id="{00000000-0008-0000-0200-0000D57E0200}"/>
            </a:ext>
          </a:extLst>
        </xdr:cNvPr>
        <xdr:cNvSpPr>
          <a:spLocks/>
        </xdr:cNvSpPr>
      </xdr:nvSpPr>
      <xdr:spPr bwMode="auto">
        <a:xfrm>
          <a:off x="11420475" y="0"/>
          <a:ext cx="76200" cy="0"/>
        </a:xfrm>
        <a:prstGeom prst="lef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314325</xdr:colOff>
      <xdr:row>0</xdr:row>
      <xdr:rowOff>0</xdr:rowOff>
    </xdr:from>
    <xdr:to>
      <xdr:col>17</xdr:col>
      <xdr:colOff>390525</xdr:colOff>
      <xdr:row>0</xdr:row>
      <xdr:rowOff>0</xdr:rowOff>
    </xdr:to>
    <xdr:sp macro="" textlink="">
      <xdr:nvSpPr>
        <xdr:cNvPr id="163542" name="AutoShape 18">
          <a:extLst>
            <a:ext uri="{FF2B5EF4-FFF2-40B4-BE49-F238E27FC236}">
              <a16:creationId xmlns:a16="http://schemas.microsoft.com/office/drawing/2014/main" id="{00000000-0008-0000-0200-0000D67E0200}"/>
            </a:ext>
          </a:extLst>
        </xdr:cNvPr>
        <xdr:cNvSpPr>
          <a:spLocks/>
        </xdr:cNvSpPr>
      </xdr:nvSpPr>
      <xdr:spPr bwMode="auto">
        <a:xfrm>
          <a:off x="12372975" y="0"/>
          <a:ext cx="76200" cy="0"/>
        </a:xfrm>
        <a:prstGeom prst="righ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28575</xdr:colOff>
      <xdr:row>0</xdr:row>
      <xdr:rowOff>0</xdr:rowOff>
    </xdr:from>
    <xdr:to>
      <xdr:col>8</xdr:col>
      <xdr:colOff>200025</xdr:colOff>
      <xdr:row>0</xdr:row>
      <xdr:rowOff>0</xdr:rowOff>
    </xdr:to>
    <xdr:sp macro="" textlink="">
      <xdr:nvSpPr>
        <xdr:cNvPr id="50195" name="Text Box 19">
          <a:extLst>
            <a:ext uri="{FF2B5EF4-FFF2-40B4-BE49-F238E27FC236}">
              <a16:creationId xmlns:a16="http://schemas.microsoft.com/office/drawing/2014/main" id="{00000000-0008-0000-0200-000013C40000}"/>
            </a:ext>
          </a:extLst>
        </xdr:cNvPr>
        <xdr:cNvSpPr txBox="1">
          <a:spLocks noChangeArrowheads="1"/>
        </xdr:cNvSpPr>
      </xdr:nvSpPr>
      <xdr:spPr bwMode="auto">
        <a:xfrm>
          <a:off x="5800725" y="0"/>
          <a:ext cx="171450" cy="0"/>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a:t>
          </a:r>
        </a:p>
      </xdr:txBody>
    </xdr:sp>
    <xdr:clientData/>
  </xdr:twoCellAnchor>
  <xdr:twoCellAnchor>
    <xdr:from>
      <xdr:col>0</xdr:col>
      <xdr:colOff>19050</xdr:colOff>
      <xdr:row>0</xdr:row>
      <xdr:rowOff>0</xdr:rowOff>
    </xdr:from>
    <xdr:to>
      <xdr:col>0</xdr:col>
      <xdr:colOff>628650</xdr:colOff>
      <xdr:row>0</xdr:row>
      <xdr:rowOff>0</xdr:rowOff>
    </xdr:to>
    <xdr:sp macro="" textlink="">
      <xdr:nvSpPr>
        <xdr:cNvPr id="50196" name="テキスト 1">
          <a:extLst>
            <a:ext uri="{FF2B5EF4-FFF2-40B4-BE49-F238E27FC236}">
              <a16:creationId xmlns:a16="http://schemas.microsoft.com/office/drawing/2014/main" id="{00000000-0008-0000-0200-000014C40000}"/>
            </a:ext>
          </a:extLst>
        </xdr:cNvPr>
        <xdr:cNvSpPr txBox="1">
          <a:spLocks noChangeArrowheads="1"/>
        </xdr:cNvSpPr>
      </xdr:nvSpPr>
      <xdr:spPr bwMode="auto">
        <a:xfrm>
          <a:off x="19050" y="0"/>
          <a:ext cx="609600" cy="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defRPr sz="1000"/>
          </a:pPr>
          <a:r>
            <a:rPr lang="ja-JP" altLang="en-US" sz="1200" b="1" i="0" u="none" strike="noStrike" baseline="0">
              <a:solidFill>
                <a:srgbClr val="000000"/>
              </a:solidFill>
              <a:latin typeface="HG丸ｺﾞｼｯｸM-PRO"/>
              <a:ea typeface="HG丸ｺﾞｼｯｸM-PRO"/>
            </a:rPr>
            <a:t>大川郡</a:t>
          </a:r>
        </a:p>
      </xdr:txBody>
    </xdr:sp>
    <xdr:clientData/>
  </xdr:twoCellAnchor>
  <xdr:twoCellAnchor>
    <xdr:from>
      <xdr:col>0</xdr:col>
      <xdr:colOff>19050</xdr:colOff>
      <xdr:row>0</xdr:row>
      <xdr:rowOff>0</xdr:rowOff>
    </xdr:from>
    <xdr:to>
      <xdr:col>0</xdr:col>
      <xdr:colOff>628650</xdr:colOff>
      <xdr:row>0</xdr:row>
      <xdr:rowOff>0</xdr:rowOff>
    </xdr:to>
    <xdr:sp macro="" textlink="">
      <xdr:nvSpPr>
        <xdr:cNvPr id="50197" name="テキスト 1">
          <a:extLst>
            <a:ext uri="{FF2B5EF4-FFF2-40B4-BE49-F238E27FC236}">
              <a16:creationId xmlns:a16="http://schemas.microsoft.com/office/drawing/2014/main" id="{00000000-0008-0000-0200-000015C40000}"/>
            </a:ext>
          </a:extLst>
        </xdr:cNvPr>
        <xdr:cNvSpPr txBox="1">
          <a:spLocks noChangeArrowheads="1"/>
        </xdr:cNvSpPr>
      </xdr:nvSpPr>
      <xdr:spPr bwMode="auto">
        <a:xfrm>
          <a:off x="19050" y="0"/>
          <a:ext cx="609600" cy="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defRPr sz="1000"/>
          </a:pPr>
          <a:r>
            <a:rPr lang="ja-JP" altLang="en-US" sz="1200" b="1" i="0" u="none" strike="noStrike" baseline="0">
              <a:solidFill>
                <a:srgbClr val="000000"/>
              </a:solidFill>
              <a:latin typeface="HG丸ｺﾞｼｯｸM-PRO"/>
              <a:ea typeface="HG丸ｺﾞｼｯｸM-PRO"/>
            </a:rPr>
            <a:t>木田郡</a:t>
          </a:r>
        </a:p>
      </xdr:txBody>
    </xdr:sp>
    <xdr:clientData/>
  </xdr:twoCellAnchor>
  <xdr:twoCellAnchor>
    <xdr:from>
      <xdr:col>0</xdr:col>
      <xdr:colOff>19050</xdr:colOff>
      <xdr:row>0</xdr:row>
      <xdr:rowOff>0</xdr:rowOff>
    </xdr:from>
    <xdr:to>
      <xdr:col>0</xdr:col>
      <xdr:colOff>628650</xdr:colOff>
      <xdr:row>0</xdr:row>
      <xdr:rowOff>0</xdr:rowOff>
    </xdr:to>
    <xdr:sp macro="" textlink="">
      <xdr:nvSpPr>
        <xdr:cNvPr id="50198" name="テキスト 1">
          <a:extLst>
            <a:ext uri="{FF2B5EF4-FFF2-40B4-BE49-F238E27FC236}">
              <a16:creationId xmlns:a16="http://schemas.microsoft.com/office/drawing/2014/main" id="{00000000-0008-0000-0200-000016C40000}"/>
            </a:ext>
          </a:extLst>
        </xdr:cNvPr>
        <xdr:cNvSpPr txBox="1">
          <a:spLocks noChangeArrowheads="1"/>
        </xdr:cNvSpPr>
      </xdr:nvSpPr>
      <xdr:spPr bwMode="auto">
        <a:xfrm>
          <a:off x="19050" y="0"/>
          <a:ext cx="609600" cy="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defRPr sz="1000"/>
          </a:pPr>
          <a:r>
            <a:rPr lang="ja-JP" altLang="en-US" sz="1200" b="1" i="0" u="none" strike="noStrike" baseline="0">
              <a:solidFill>
                <a:srgbClr val="000000"/>
              </a:solidFill>
              <a:latin typeface="HG丸ｺﾞｼｯｸM-PRO"/>
              <a:ea typeface="HG丸ｺﾞｼｯｸM-PRO"/>
            </a:rPr>
            <a:t>香川郡</a:t>
          </a:r>
        </a:p>
      </xdr:txBody>
    </xdr:sp>
    <xdr:clientData/>
  </xdr:twoCellAnchor>
  <xdr:twoCellAnchor>
    <xdr:from>
      <xdr:col>0</xdr:col>
      <xdr:colOff>19050</xdr:colOff>
      <xdr:row>0</xdr:row>
      <xdr:rowOff>0</xdr:rowOff>
    </xdr:from>
    <xdr:to>
      <xdr:col>0</xdr:col>
      <xdr:colOff>628650</xdr:colOff>
      <xdr:row>0</xdr:row>
      <xdr:rowOff>0</xdr:rowOff>
    </xdr:to>
    <xdr:sp macro="" textlink="">
      <xdr:nvSpPr>
        <xdr:cNvPr id="50199" name="テキスト 1">
          <a:extLst>
            <a:ext uri="{FF2B5EF4-FFF2-40B4-BE49-F238E27FC236}">
              <a16:creationId xmlns:a16="http://schemas.microsoft.com/office/drawing/2014/main" id="{00000000-0008-0000-0200-000017C40000}"/>
            </a:ext>
          </a:extLst>
        </xdr:cNvPr>
        <xdr:cNvSpPr txBox="1">
          <a:spLocks noChangeArrowheads="1"/>
        </xdr:cNvSpPr>
      </xdr:nvSpPr>
      <xdr:spPr bwMode="auto">
        <a:xfrm>
          <a:off x="19050" y="0"/>
          <a:ext cx="609600" cy="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defRPr sz="1000"/>
          </a:pPr>
          <a:r>
            <a:rPr lang="ja-JP" altLang="en-US" sz="1200" b="1" i="0" u="none" strike="noStrike" baseline="0">
              <a:solidFill>
                <a:srgbClr val="000000"/>
              </a:solidFill>
              <a:latin typeface="HG丸ｺﾞｼｯｸM-PRO"/>
              <a:ea typeface="HG丸ｺﾞｼｯｸM-PRO"/>
            </a:rPr>
            <a:t>綾歌郡</a:t>
          </a:r>
        </a:p>
      </xdr:txBody>
    </xdr:sp>
    <xdr:clientData/>
  </xdr:twoCellAnchor>
  <xdr:twoCellAnchor>
    <xdr:from>
      <xdr:col>0</xdr:col>
      <xdr:colOff>19050</xdr:colOff>
      <xdr:row>0</xdr:row>
      <xdr:rowOff>0</xdr:rowOff>
    </xdr:from>
    <xdr:to>
      <xdr:col>0</xdr:col>
      <xdr:colOff>628650</xdr:colOff>
      <xdr:row>0</xdr:row>
      <xdr:rowOff>0</xdr:rowOff>
    </xdr:to>
    <xdr:sp macro="" textlink="">
      <xdr:nvSpPr>
        <xdr:cNvPr id="50200" name="テキスト 1">
          <a:extLst>
            <a:ext uri="{FF2B5EF4-FFF2-40B4-BE49-F238E27FC236}">
              <a16:creationId xmlns:a16="http://schemas.microsoft.com/office/drawing/2014/main" id="{00000000-0008-0000-0200-000018C40000}"/>
            </a:ext>
          </a:extLst>
        </xdr:cNvPr>
        <xdr:cNvSpPr txBox="1">
          <a:spLocks noChangeArrowheads="1"/>
        </xdr:cNvSpPr>
      </xdr:nvSpPr>
      <xdr:spPr bwMode="auto">
        <a:xfrm>
          <a:off x="19050" y="0"/>
          <a:ext cx="609600" cy="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defRPr sz="1000"/>
          </a:pPr>
          <a:r>
            <a:rPr lang="ja-JP" altLang="en-US" sz="1200" b="1" i="0" u="none" strike="noStrike" baseline="0">
              <a:solidFill>
                <a:srgbClr val="000000"/>
              </a:solidFill>
              <a:latin typeface="HG丸ｺﾞｼｯｸM-PRO"/>
              <a:ea typeface="HG丸ｺﾞｼｯｸM-PRO"/>
            </a:rPr>
            <a:t>坂出市</a:t>
          </a:r>
        </a:p>
      </xdr:txBody>
    </xdr:sp>
    <xdr:clientData/>
  </xdr:twoCellAnchor>
  <xdr:twoCellAnchor>
    <xdr:from>
      <xdr:col>0</xdr:col>
      <xdr:colOff>19050</xdr:colOff>
      <xdr:row>17</xdr:row>
      <xdr:rowOff>19050</xdr:rowOff>
    </xdr:from>
    <xdr:to>
      <xdr:col>0</xdr:col>
      <xdr:colOff>323850</xdr:colOff>
      <xdr:row>22</xdr:row>
      <xdr:rowOff>104775</xdr:rowOff>
    </xdr:to>
    <xdr:sp macro="" textlink="">
      <xdr:nvSpPr>
        <xdr:cNvPr id="50201" name="テキスト 1">
          <a:extLst>
            <a:ext uri="{FF2B5EF4-FFF2-40B4-BE49-F238E27FC236}">
              <a16:creationId xmlns:a16="http://schemas.microsoft.com/office/drawing/2014/main" id="{00000000-0008-0000-0200-000019C40000}"/>
            </a:ext>
          </a:extLst>
        </xdr:cNvPr>
        <xdr:cNvSpPr txBox="1">
          <a:spLocks noChangeArrowheads="1"/>
        </xdr:cNvSpPr>
      </xdr:nvSpPr>
      <xdr:spPr bwMode="auto">
        <a:xfrm>
          <a:off x="19050" y="4972050"/>
          <a:ext cx="304800" cy="942975"/>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defRPr sz="1000"/>
          </a:pPr>
          <a:r>
            <a:rPr lang="ja-JP" altLang="en-US" sz="1200" b="1" i="0" u="none" strike="noStrike" baseline="0">
              <a:solidFill>
                <a:srgbClr val="000000"/>
              </a:solidFill>
              <a:latin typeface="HG丸ｺﾞｼｯｸM-PRO"/>
              <a:ea typeface="HG丸ｺﾞｼｯｸM-PRO"/>
            </a:rPr>
            <a:t>伊予郡</a:t>
          </a:r>
        </a:p>
      </xdr:txBody>
    </xdr:sp>
    <xdr:clientData/>
  </xdr:twoCellAnchor>
  <xdr:twoCellAnchor>
    <xdr:from>
      <xdr:col>0</xdr:col>
      <xdr:colOff>323850</xdr:colOff>
      <xdr:row>17</xdr:row>
      <xdr:rowOff>9525</xdr:rowOff>
    </xdr:from>
    <xdr:to>
      <xdr:col>0</xdr:col>
      <xdr:colOff>323850</xdr:colOff>
      <xdr:row>23</xdr:row>
      <xdr:rowOff>0</xdr:rowOff>
    </xdr:to>
    <xdr:sp macro="" textlink="">
      <xdr:nvSpPr>
        <xdr:cNvPr id="163550" name="Line 26">
          <a:extLst>
            <a:ext uri="{FF2B5EF4-FFF2-40B4-BE49-F238E27FC236}">
              <a16:creationId xmlns:a16="http://schemas.microsoft.com/office/drawing/2014/main" id="{00000000-0008-0000-0200-0000DE7E0200}"/>
            </a:ext>
          </a:extLst>
        </xdr:cNvPr>
        <xdr:cNvSpPr>
          <a:spLocks noChangeShapeType="1"/>
        </xdr:cNvSpPr>
      </xdr:nvSpPr>
      <xdr:spPr bwMode="auto">
        <a:xfrm>
          <a:off x="323850" y="4962525"/>
          <a:ext cx="0" cy="10191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30</xdr:row>
      <xdr:rowOff>0</xdr:rowOff>
    </xdr:from>
    <xdr:to>
      <xdr:col>0</xdr:col>
      <xdr:colOff>704850</xdr:colOff>
      <xdr:row>30</xdr:row>
      <xdr:rowOff>0</xdr:rowOff>
    </xdr:to>
    <xdr:sp macro="" textlink="">
      <xdr:nvSpPr>
        <xdr:cNvPr id="50203" name="Text Box 27">
          <a:extLst>
            <a:ext uri="{FF2B5EF4-FFF2-40B4-BE49-F238E27FC236}">
              <a16:creationId xmlns:a16="http://schemas.microsoft.com/office/drawing/2014/main" id="{00000000-0008-0000-0200-00001BC40000}"/>
            </a:ext>
          </a:extLst>
        </xdr:cNvPr>
        <xdr:cNvSpPr txBox="1">
          <a:spLocks noChangeArrowheads="1"/>
        </xdr:cNvSpPr>
      </xdr:nvSpPr>
      <xdr:spPr bwMode="auto">
        <a:xfrm>
          <a:off x="19050" y="7181850"/>
          <a:ext cx="685800" cy="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lnSpc>
              <a:spcPts val="1300"/>
            </a:lnSpc>
            <a:defRPr sz="1000"/>
          </a:pPr>
          <a:r>
            <a:rPr lang="ja-JP" altLang="en-US" sz="1200" b="1" i="0" u="none" strike="noStrike" baseline="0">
              <a:solidFill>
                <a:srgbClr val="000000"/>
              </a:solidFill>
              <a:latin typeface="HG丸ｺﾞｼｯｸM-PRO"/>
              <a:ea typeface="HG丸ｺﾞｼｯｸM-PRO"/>
            </a:rPr>
            <a:t>北条市</a:t>
          </a:r>
        </a:p>
      </xdr:txBody>
    </xdr:sp>
    <xdr:clientData/>
  </xdr:twoCellAnchor>
  <xdr:twoCellAnchor>
    <xdr:from>
      <xdr:col>0</xdr:col>
      <xdr:colOff>9525</xdr:colOff>
      <xdr:row>31</xdr:row>
      <xdr:rowOff>9525</xdr:rowOff>
    </xdr:from>
    <xdr:to>
      <xdr:col>0</xdr:col>
      <xdr:colOff>295275</xdr:colOff>
      <xdr:row>38</xdr:row>
      <xdr:rowOff>152400</xdr:rowOff>
    </xdr:to>
    <xdr:sp macro="" textlink="">
      <xdr:nvSpPr>
        <xdr:cNvPr id="50204" name="テキスト 1">
          <a:extLst>
            <a:ext uri="{FF2B5EF4-FFF2-40B4-BE49-F238E27FC236}">
              <a16:creationId xmlns:a16="http://schemas.microsoft.com/office/drawing/2014/main" id="{00000000-0008-0000-0200-00001CC40000}"/>
            </a:ext>
          </a:extLst>
        </xdr:cNvPr>
        <xdr:cNvSpPr txBox="1">
          <a:spLocks noChangeArrowheads="1"/>
        </xdr:cNvSpPr>
      </xdr:nvSpPr>
      <xdr:spPr bwMode="auto">
        <a:xfrm>
          <a:off x="9525" y="7362825"/>
          <a:ext cx="285750" cy="1343025"/>
        </a:xfrm>
        <a:prstGeom prst="rect">
          <a:avLst/>
        </a:prstGeom>
        <a:solidFill>
          <a:srgbClr val="FFFFFF"/>
        </a:solidFill>
        <a:ln w="0">
          <a:no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000000"/>
              </a:solidFill>
              <a:latin typeface="HG丸ｺﾞｼｯｸM-PRO"/>
              <a:ea typeface="HG丸ｺﾞｼｯｸM-PRO"/>
            </a:rPr>
            <a:t>上浮穴郡</a:t>
          </a:r>
        </a:p>
      </xdr:txBody>
    </xdr:sp>
    <xdr:clientData/>
  </xdr:twoCellAnchor>
  <xdr:twoCellAnchor editAs="oneCell">
    <xdr:from>
      <xdr:col>16</xdr:col>
      <xdr:colOff>628650</xdr:colOff>
      <xdr:row>43</xdr:row>
      <xdr:rowOff>28575</xdr:rowOff>
    </xdr:from>
    <xdr:to>
      <xdr:col>19</xdr:col>
      <xdr:colOff>85725</xdr:colOff>
      <xdr:row>45</xdr:row>
      <xdr:rowOff>9525</xdr:rowOff>
    </xdr:to>
    <xdr:pic>
      <xdr:nvPicPr>
        <xdr:cNvPr id="163553" name="Picture 29" descr="C:\ハード\My Pictures\西広ロゴ\名称未設定-6.JPG">
          <a:extLst>
            <a:ext uri="{FF2B5EF4-FFF2-40B4-BE49-F238E27FC236}">
              <a16:creationId xmlns:a16="http://schemas.microsoft.com/office/drawing/2014/main" id="{00000000-0008-0000-0200-0000E17E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30050" y="9439275"/>
          <a:ext cx="1552575"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352425</xdr:colOff>
      <xdr:row>2</xdr:row>
      <xdr:rowOff>152400</xdr:rowOff>
    </xdr:from>
    <xdr:to>
      <xdr:col>12</xdr:col>
      <xdr:colOff>609600</xdr:colOff>
      <xdr:row>4</xdr:row>
      <xdr:rowOff>28575</xdr:rowOff>
    </xdr:to>
    <xdr:sp macro="" textlink="">
      <xdr:nvSpPr>
        <xdr:cNvPr id="50206" name="Text Box 30">
          <a:extLst>
            <a:ext uri="{FF2B5EF4-FFF2-40B4-BE49-F238E27FC236}">
              <a16:creationId xmlns:a16="http://schemas.microsoft.com/office/drawing/2014/main" id="{00000000-0008-0000-0200-00001EC40000}"/>
            </a:ext>
          </a:extLst>
        </xdr:cNvPr>
        <xdr:cNvSpPr txBox="1">
          <a:spLocks noChangeArrowheads="1"/>
        </xdr:cNvSpPr>
      </xdr:nvSpPr>
      <xdr:spPr bwMode="auto">
        <a:xfrm>
          <a:off x="8839200" y="581025"/>
          <a:ext cx="257175" cy="23812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14</xdr:col>
      <xdr:colOff>295275</xdr:colOff>
      <xdr:row>2</xdr:row>
      <xdr:rowOff>152400</xdr:rowOff>
    </xdr:from>
    <xdr:to>
      <xdr:col>14</xdr:col>
      <xdr:colOff>561975</xdr:colOff>
      <xdr:row>4</xdr:row>
      <xdr:rowOff>47625</xdr:rowOff>
    </xdr:to>
    <xdr:sp macro="" textlink="">
      <xdr:nvSpPr>
        <xdr:cNvPr id="50207" name="Text Box 31">
          <a:extLst>
            <a:ext uri="{FF2B5EF4-FFF2-40B4-BE49-F238E27FC236}">
              <a16:creationId xmlns:a16="http://schemas.microsoft.com/office/drawing/2014/main" id="{00000000-0008-0000-0200-00001FC40000}"/>
            </a:ext>
          </a:extLst>
        </xdr:cNvPr>
        <xdr:cNvSpPr txBox="1">
          <a:spLocks noChangeArrowheads="1"/>
        </xdr:cNvSpPr>
      </xdr:nvSpPr>
      <xdr:spPr bwMode="auto">
        <a:xfrm>
          <a:off x="10258425" y="581025"/>
          <a:ext cx="266700" cy="25717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0</xdr:col>
      <xdr:colOff>19050</xdr:colOff>
      <xdr:row>41</xdr:row>
      <xdr:rowOff>0</xdr:rowOff>
    </xdr:from>
    <xdr:to>
      <xdr:col>0</xdr:col>
      <xdr:colOff>314325</xdr:colOff>
      <xdr:row>41</xdr:row>
      <xdr:rowOff>0</xdr:rowOff>
    </xdr:to>
    <xdr:sp macro="" textlink="">
      <xdr:nvSpPr>
        <xdr:cNvPr id="50208" name="Text Box 32">
          <a:extLst>
            <a:ext uri="{FF2B5EF4-FFF2-40B4-BE49-F238E27FC236}">
              <a16:creationId xmlns:a16="http://schemas.microsoft.com/office/drawing/2014/main" id="{00000000-0008-0000-0200-000020C40000}"/>
            </a:ext>
          </a:extLst>
        </xdr:cNvPr>
        <xdr:cNvSpPr txBox="1">
          <a:spLocks noChangeArrowheads="1"/>
        </xdr:cNvSpPr>
      </xdr:nvSpPr>
      <xdr:spPr bwMode="auto">
        <a:xfrm>
          <a:off x="19050" y="9067800"/>
          <a:ext cx="295275" cy="0"/>
        </a:xfrm>
        <a:prstGeom prst="rect">
          <a:avLst/>
        </a:prstGeom>
        <a:solidFill>
          <a:srgbClr val="FFFFFF"/>
        </a:solidFill>
        <a:ln w="1">
          <a:noFill/>
          <a:miter lim="800000"/>
          <a:headEnd/>
          <a:tailEnd/>
        </a:ln>
      </xdr:spPr>
      <xdr:txBody>
        <a:bodyPr vertOverflow="clip" vert="wordArtVertRtl" wrap="square" lIns="27432" tIns="0" rIns="27432" bIns="0" anchor="ctr" upright="1"/>
        <a:lstStyle/>
        <a:p>
          <a:pPr algn="ctr" rtl="0">
            <a:defRPr sz="1000"/>
          </a:pPr>
          <a:r>
            <a:rPr lang="ja-JP" altLang="en-US" sz="500" b="1" i="0" u="none" strike="noStrike" baseline="0">
              <a:solidFill>
                <a:srgbClr val="000000"/>
              </a:solidFill>
              <a:latin typeface="HG丸ｺﾞｼｯｸM-PRO"/>
              <a:ea typeface="HG丸ｺﾞｼｯｸM-PRO"/>
            </a:rPr>
            <a:t>上浮穴郡</a:t>
          </a:r>
        </a:p>
      </xdr:txBody>
    </xdr:sp>
    <xdr:clientData/>
  </xdr:twoCellAnchor>
  <xdr:twoCellAnchor>
    <xdr:from>
      <xdr:col>0</xdr:col>
      <xdr:colOff>371475</xdr:colOff>
      <xdr:row>30</xdr:row>
      <xdr:rowOff>0</xdr:rowOff>
    </xdr:from>
    <xdr:to>
      <xdr:col>0</xdr:col>
      <xdr:colOff>371475</xdr:colOff>
      <xdr:row>30</xdr:row>
      <xdr:rowOff>0</xdr:rowOff>
    </xdr:to>
    <xdr:sp macro="" textlink="">
      <xdr:nvSpPr>
        <xdr:cNvPr id="163557" name="Line 33">
          <a:extLst>
            <a:ext uri="{FF2B5EF4-FFF2-40B4-BE49-F238E27FC236}">
              <a16:creationId xmlns:a16="http://schemas.microsoft.com/office/drawing/2014/main" id="{00000000-0008-0000-0200-0000E57E0200}"/>
            </a:ext>
          </a:extLst>
        </xdr:cNvPr>
        <xdr:cNvSpPr>
          <a:spLocks noChangeShapeType="1"/>
        </xdr:cNvSpPr>
      </xdr:nvSpPr>
      <xdr:spPr bwMode="auto">
        <a:xfrm>
          <a:off x="371475" y="7181850"/>
          <a:ext cx="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323850</xdr:colOff>
      <xdr:row>31</xdr:row>
      <xdr:rowOff>38100</xdr:rowOff>
    </xdr:from>
    <xdr:to>
      <xdr:col>0</xdr:col>
      <xdr:colOff>323850</xdr:colOff>
      <xdr:row>39</xdr:row>
      <xdr:rowOff>0</xdr:rowOff>
    </xdr:to>
    <xdr:sp macro="" textlink="">
      <xdr:nvSpPr>
        <xdr:cNvPr id="163558" name="Line 34">
          <a:extLst>
            <a:ext uri="{FF2B5EF4-FFF2-40B4-BE49-F238E27FC236}">
              <a16:creationId xmlns:a16="http://schemas.microsoft.com/office/drawing/2014/main" id="{00000000-0008-0000-0200-0000E67E0200}"/>
            </a:ext>
          </a:extLst>
        </xdr:cNvPr>
        <xdr:cNvSpPr>
          <a:spLocks noChangeShapeType="1"/>
        </xdr:cNvSpPr>
      </xdr:nvSpPr>
      <xdr:spPr bwMode="auto">
        <a:xfrm>
          <a:off x="323850" y="7391400"/>
          <a:ext cx="0" cy="133350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0</xdr:rowOff>
    </xdr:from>
    <xdr:to>
      <xdr:col>6</xdr:col>
      <xdr:colOff>571500</xdr:colOff>
      <xdr:row>0</xdr:row>
      <xdr:rowOff>0</xdr:rowOff>
    </xdr:to>
    <xdr:sp macro="" textlink="">
      <xdr:nvSpPr>
        <xdr:cNvPr id="164901" name="AutoShape 1">
          <a:extLst>
            <a:ext uri="{FF2B5EF4-FFF2-40B4-BE49-F238E27FC236}">
              <a16:creationId xmlns:a16="http://schemas.microsoft.com/office/drawing/2014/main" id="{00000000-0008-0000-0300-000025840200}"/>
            </a:ext>
          </a:extLst>
        </xdr:cNvPr>
        <xdr:cNvSpPr>
          <a:spLocks noChangeArrowheads="1"/>
        </xdr:cNvSpPr>
      </xdr:nvSpPr>
      <xdr:spPr bwMode="auto">
        <a:xfrm>
          <a:off x="9525" y="0"/>
          <a:ext cx="4857750" cy="0"/>
        </a:xfrm>
        <a:prstGeom prst="roundRect">
          <a:avLst>
            <a:gd name="adj" fmla="val 856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9525</xdr:colOff>
      <xdr:row>0</xdr:row>
      <xdr:rowOff>0</xdr:rowOff>
    </xdr:from>
    <xdr:to>
      <xdr:col>10</xdr:col>
      <xdr:colOff>638175</xdr:colOff>
      <xdr:row>0</xdr:row>
      <xdr:rowOff>0</xdr:rowOff>
    </xdr:to>
    <xdr:sp macro="" textlink="">
      <xdr:nvSpPr>
        <xdr:cNvPr id="164902" name="AutoShape 2">
          <a:extLst>
            <a:ext uri="{FF2B5EF4-FFF2-40B4-BE49-F238E27FC236}">
              <a16:creationId xmlns:a16="http://schemas.microsoft.com/office/drawing/2014/main" id="{00000000-0008-0000-0300-000026840200}"/>
            </a:ext>
          </a:extLst>
        </xdr:cNvPr>
        <xdr:cNvSpPr>
          <a:spLocks noChangeArrowheads="1"/>
        </xdr:cNvSpPr>
      </xdr:nvSpPr>
      <xdr:spPr bwMode="auto">
        <a:xfrm>
          <a:off x="4924425" y="0"/>
          <a:ext cx="2724150" cy="0"/>
        </a:xfrm>
        <a:prstGeom prst="roundRect">
          <a:avLst>
            <a:gd name="adj" fmla="val 856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9525</xdr:colOff>
      <xdr:row>0</xdr:row>
      <xdr:rowOff>0</xdr:rowOff>
    </xdr:from>
    <xdr:to>
      <xdr:col>12</xdr:col>
      <xdr:colOff>571500</xdr:colOff>
      <xdr:row>0</xdr:row>
      <xdr:rowOff>0</xdr:rowOff>
    </xdr:to>
    <xdr:sp macro="" textlink="">
      <xdr:nvSpPr>
        <xdr:cNvPr id="164903" name="AutoShape 3">
          <a:extLst>
            <a:ext uri="{FF2B5EF4-FFF2-40B4-BE49-F238E27FC236}">
              <a16:creationId xmlns:a16="http://schemas.microsoft.com/office/drawing/2014/main" id="{00000000-0008-0000-0300-000027840200}"/>
            </a:ext>
          </a:extLst>
        </xdr:cNvPr>
        <xdr:cNvSpPr>
          <a:spLocks noChangeArrowheads="1"/>
        </xdr:cNvSpPr>
      </xdr:nvSpPr>
      <xdr:spPr bwMode="auto">
        <a:xfrm>
          <a:off x="7877175" y="0"/>
          <a:ext cx="1181100" cy="0"/>
        </a:xfrm>
        <a:prstGeom prst="roundRect">
          <a:avLst>
            <a:gd name="adj" fmla="val 856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9525</xdr:colOff>
      <xdr:row>0</xdr:row>
      <xdr:rowOff>0</xdr:rowOff>
    </xdr:from>
    <xdr:to>
      <xdr:col>16</xdr:col>
      <xdr:colOff>638175</xdr:colOff>
      <xdr:row>0</xdr:row>
      <xdr:rowOff>0</xdr:rowOff>
    </xdr:to>
    <xdr:sp macro="" textlink="">
      <xdr:nvSpPr>
        <xdr:cNvPr id="164904" name="AutoShape 4">
          <a:extLst>
            <a:ext uri="{FF2B5EF4-FFF2-40B4-BE49-F238E27FC236}">
              <a16:creationId xmlns:a16="http://schemas.microsoft.com/office/drawing/2014/main" id="{00000000-0008-0000-0300-000028840200}"/>
            </a:ext>
          </a:extLst>
        </xdr:cNvPr>
        <xdr:cNvSpPr>
          <a:spLocks noChangeArrowheads="1"/>
        </xdr:cNvSpPr>
      </xdr:nvSpPr>
      <xdr:spPr bwMode="auto">
        <a:xfrm>
          <a:off x="9115425" y="0"/>
          <a:ext cx="2724150" cy="0"/>
        </a:xfrm>
        <a:prstGeom prst="roundRect">
          <a:avLst>
            <a:gd name="adj" fmla="val 856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295275</xdr:colOff>
      <xdr:row>0</xdr:row>
      <xdr:rowOff>0</xdr:rowOff>
    </xdr:from>
    <xdr:to>
      <xdr:col>14</xdr:col>
      <xdr:colOff>552450</xdr:colOff>
      <xdr:row>0</xdr:row>
      <xdr:rowOff>0</xdr:rowOff>
    </xdr:to>
    <xdr:sp macro="" textlink="">
      <xdr:nvSpPr>
        <xdr:cNvPr id="51206" name="Text Box 6">
          <a:extLst>
            <a:ext uri="{FF2B5EF4-FFF2-40B4-BE49-F238E27FC236}">
              <a16:creationId xmlns:a16="http://schemas.microsoft.com/office/drawing/2014/main" id="{00000000-0008-0000-0300-000006C80000}"/>
            </a:ext>
          </a:extLst>
        </xdr:cNvPr>
        <xdr:cNvSpPr txBox="1">
          <a:spLocks noChangeArrowheads="1"/>
        </xdr:cNvSpPr>
      </xdr:nvSpPr>
      <xdr:spPr bwMode="auto">
        <a:xfrm>
          <a:off x="10258425" y="0"/>
          <a:ext cx="25717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16</xdr:col>
      <xdr:colOff>314325</xdr:colOff>
      <xdr:row>0</xdr:row>
      <xdr:rowOff>0</xdr:rowOff>
    </xdr:from>
    <xdr:to>
      <xdr:col>16</xdr:col>
      <xdr:colOff>571500</xdr:colOff>
      <xdr:row>0</xdr:row>
      <xdr:rowOff>0</xdr:rowOff>
    </xdr:to>
    <xdr:sp macro="" textlink="">
      <xdr:nvSpPr>
        <xdr:cNvPr id="51207" name="Text Box 7">
          <a:extLst>
            <a:ext uri="{FF2B5EF4-FFF2-40B4-BE49-F238E27FC236}">
              <a16:creationId xmlns:a16="http://schemas.microsoft.com/office/drawing/2014/main" id="{00000000-0008-0000-0300-000007C80000}"/>
            </a:ext>
          </a:extLst>
        </xdr:cNvPr>
        <xdr:cNvSpPr txBox="1">
          <a:spLocks noChangeArrowheads="1"/>
        </xdr:cNvSpPr>
      </xdr:nvSpPr>
      <xdr:spPr bwMode="auto">
        <a:xfrm>
          <a:off x="11515725" y="0"/>
          <a:ext cx="25717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7</xdr:col>
      <xdr:colOff>180975</xdr:colOff>
      <xdr:row>0</xdr:row>
      <xdr:rowOff>0</xdr:rowOff>
    </xdr:from>
    <xdr:to>
      <xdr:col>8</xdr:col>
      <xdr:colOff>514350</xdr:colOff>
      <xdr:row>0</xdr:row>
      <xdr:rowOff>0</xdr:rowOff>
    </xdr:to>
    <xdr:sp macro="" textlink="">
      <xdr:nvSpPr>
        <xdr:cNvPr id="51210" name="Text Box 10">
          <a:extLst>
            <a:ext uri="{FF2B5EF4-FFF2-40B4-BE49-F238E27FC236}">
              <a16:creationId xmlns:a16="http://schemas.microsoft.com/office/drawing/2014/main" id="{00000000-0008-0000-0300-00000AC80000}"/>
            </a:ext>
          </a:extLst>
        </xdr:cNvPr>
        <xdr:cNvSpPr txBox="1">
          <a:spLocks noChangeArrowheads="1"/>
        </xdr:cNvSpPr>
      </xdr:nvSpPr>
      <xdr:spPr bwMode="auto">
        <a:xfrm>
          <a:off x="5095875" y="0"/>
          <a:ext cx="11906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HG丸ｺﾞｼｯｸM-PRO"/>
              <a:ea typeface="HG丸ｺﾞｼｯｸM-PRO"/>
            </a:rPr>
            <a:t>香川町</a:t>
          </a:r>
          <a:r>
            <a:rPr lang="en-US" altLang="ja-JP" sz="700" b="0" i="0" u="none" strike="noStrike" baseline="0">
              <a:solidFill>
                <a:srgbClr val="000000"/>
              </a:solidFill>
              <a:latin typeface="ＭＳ Ｐゴシック"/>
              <a:ea typeface="ＭＳ Ｐゴシック"/>
            </a:rPr>
            <a:t>950</a:t>
          </a:r>
          <a:r>
            <a:rPr lang="en-US" altLang="ja-JP" sz="700" b="0" i="0" u="none" strike="noStrike" baseline="0">
              <a:solidFill>
                <a:srgbClr val="000000"/>
              </a:solidFill>
              <a:latin typeface="HG丸ｺﾞｼｯｸM-PRO"/>
              <a:ea typeface="HG丸ｺﾞｼｯｸM-PRO"/>
            </a:rPr>
            <a:t>  </a:t>
          </a:r>
          <a:r>
            <a:rPr lang="ja-JP" altLang="en-US" sz="700" b="0" i="0" u="none" strike="noStrike" baseline="0">
              <a:solidFill>
                <a:srgbClr val="000000"/>
              </a:solidFill>
              <a:latin typeface="HG丸ｺﾞｼｯｸM-PRO"/>
              <a:ea typeface="HG丸ｺﾞｼｯｸM-PRO"/>
            </a:rPr>
            <a:t>塩江</a:t>
          </a:r>
          <a:r>
            <a:rPr lang="en-US" altLang="ja-JP" sz="700" b="0" i="0" u="none" strike="noStrike" baseline="0">
              <a:solidFill>
                <a:srgbClr val="000000"/>
              </a:solidFill>
              <a:latin typeface="ＭＳ Ｐゴシック"/>
              <a:ea typeface="ＭＳ Ｐゴシック"/>
            </a:rPr>
            <a:t>100</a:t>
          </a:r>
          <a:endParaRPr lang="en-US" altLang="ja-JP" sz="700" b="0" i="0" u="none" strike="noStrike" baseline="0">
            <a:solidFill>
              <a:srgbClr val="000000"/>
            </a:solidFill>
            <a:latin typeface="HG丸ｺﾞｼｯｸM-PRO"/>
            <a:ea typeface="HG丸ｺﾞｼｯｸM-PRO"/>
          </a:endParaRPr>
        </a:p>
        <a:p>
          <a:pPr algn="l" rtl="0">
            <a:defRPr sz="1000"/>
          </a:pPr>
          <a:r>
            <a:rPr lang="ja-JP" altLang="en-US" sz="700" b="0" i="0" u="none" strike="noStrike" baseline="0">
              <a:solidFill>
                <a:srgbClr val="000000"/>
              </a:solidFill>
              <a:latin typeface="HG丸ｺﾞｼｯｸM-PRO"/>
              <a:ea typeface="HG丸ｺﾞｼｯｸM-PRO"/>
            </a:rPr>
            <a:t>香南町</a:t>
          </a:r>
          <a:r>
            <a:rPr lang="en-US" altLang="ja-JP" sz="700" b="0" i="0" u="none" strike="noStrike" baseline="0">
              <a:solidFill>
                <a:srgbClr val="000000"/>
              </a:solidFill>
              <a:latin typeface="ＭＳ Ｐゴシック"/>
              <a:ea typeface="ＭＳ Ｐゴシック"/>
            </a:rPr>
            <a:t>200</a:t>
          </a:r>
        </a:p>
      </xdr:txBody>
    </xdr:sp>
    <xdr:clientData/>
  </xdr:twoCellAnchor>
  <xdr:twoCellAnchor>
    <xdr:from>
      <xdr:col>7</xdr:col>
      <xdr:colOff>57150</xdr:colOff>
      <xdr:row>0</xdr:row>
      <xdr:rowOff>0</xdr:rowOff>
    </xdr:from>
    <xdr:to>
      <xdr:col>7</xdr:col>
      <xdr:colOff>133350</xdr:colOff>
      <xdr:row>0</xdr:row>
      <xdr:rowOff>0</xdr:rowOff>
    </xdr:to>
    <xdr:sp macro="" textlink="">
      <xdr:nvSpPr>
        <xdr:cNvPr id="164911" name="AutoShape 11">
          <a:extLst>
            <a:ext uri="{FF2B5EF4-FFF2-40B4-BE49-F238E27FC236}">
              <a16:creationId xmlns:a16="http://schemas.microsoft.com/office/drawing/2014/main" id="{00000000-0008-0000-0300-00002F840200}"/>
            </a:ext>
          </a:extLst>
        </xdr:cNvPr>
        <xdr:cNvSpPr>
          <a:spLocks/>
        </xdr:cNvSpPr>
      </xdr:nvSpPr>
      <xdr:spPr bwMode="auto">
        <a:xfrm>
          <a:off x="4972050" y="0"/>
          <a:ext cx="76200" cy="0"/>
        </a:xfrm>
        <a:prstGeom prst="lef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447675</xdr:colOff>
      <xdr:row>0</xdr:row>
      <xdr:rowOff>0</xdr:rowOff>
    </xdr:from>
    <xdr:to>
      <xdr:col>8</xdr:col>
      <xdr:colOff>523875</xdr:colOff>
      <xdr:row>0</xdr:row>
      <xdr:rowOff>0</xdr:rowOff>
    </xdr:to>
    <xdr:sp macro="" textlink="">
      <xdr:nvSpPr>
        <xdr:cNvPr id="164912" name="AutoShape 12">
          <a:extLst>
            <a:ext uri="{FF2B5EF4-FFF2-40B4-BE49-F238E27FC236}">
              <a16:creationId xmlns:a16="http://schemas.microsoft.com/office/drawing/2014/main" id="{00000000-0008-0000-0300-000030840200}"/>
            </a:ext>
          </a:extLst>
        </xdr:cNvPr>
        <xdr:cNvSpPr>
          <a:spLocks/>
        </xdr:cNvSpPr>
      </xdr:nvSpPr>
      <xdr:spPr bwMode="auto">
        <a:xfrm>
          <a:off x="6219825" y="0"/>
          <a:ext cx="76200" cy="0"/>
        </a:xfrm>
        <a:prstGeom prst="righ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247650</xdr:colOff>
      <xdr:row>0</xdr:row>
      <xdr:rowOff>0</xdr:rowOff>
    </xdr:from>
    <xdr:to>
      <xdr:col>14</xdr:col>
      <xdr:colOff>476250</xdr:colOff>
      <xdr:row>0</xdr:row>
      <xdr:rowOff>0</xdr:rowOff>
    </xdr:to>
    <xdr:sp macro="" textlink="">
      <xdr:nvSpPr>
        <xdr:cNvPr id="51213" name="Text Box 13">
          <a:extLst>
            <a:ext uri="{FF2B5EF4-FFF2-40B4-BE49-F238E27FC236}">
              <a16:creationId xmlns:a16="http://schemas.microsoft.com/office/drawing/2014/main" id="{00000000-0008-0000-0300-00000DC80000}"/>
            </a:ext>
          </a:extLst>
        </xdr:cNvPr>
        <xdr:cNvSpPr txBox="1">
          <a:spLocks noChangeArrowheads="1"/>
        </xdr:cNvSpPr>
      </xdr:nvSpPr>
      <xdr:spPr bwMode="auto">
        <a:xfrm>
          <a:off x="9353550" y="0"/>
          <a:ext cx="10858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HG丸ｺﾞｼｯｸM-PRO"/>
              <a:ea typeface="HG丸ｺﾞｼｯｸM-PRO"/>
            </a:rPr>
            <a:t>香川町</a:t>
          </a:r>
          <a:r>
            <a:rPr lang="en-US" altLang="ja-JP" sz="700" b="0" i="0" u="none" strike="noStrike" baseline="0">
              <a:solidFill>
                <a:srgbClr val="000000"/>
              </a:solidFill>
              <a:latin typeface="ＭＳ Ｐゴシック"/>
              <a:ea typeface="ＭＳ Ｐゴシック"/>
            </a:rPr>
            <a:t>150 </a:t>
          </a:r>
          <a:endParaRPr lang="en-US" altLang="ja-JP" sz="700" b="0" i="0" u="none" strike="noStrike" baseline="0">
            <a:solidFill>
              <a:srgbClr val="000000"/>
            </a:solidFill>
            <a:latin typeface="HG丸ｺﾞｼｯｸM-PRO"/>
            <a:ea typeface="HG丸ｺﾞｼｯｸM-PRO"/>
          </a:endParaRPr>
        </a:p>
        <a:p>
          <a:pPr algn="l" rtl="0">
            <a:defRPr sz="1000"/>
          </a:pPr>
          <a:r>
            <a:rPr lang="ja-JP" altLang="en-US" sz="700" b="0" i="0" u="none" strike="noStrike" baseline="0">
              <a:solidFill>
                <a:srgbClr val="000000"/>
              </a:solidFill>
              <a:latin typeface="HG丸ｺﾞｼｯｸM-PRO"/>
              <a:ea typeface="HG丸ｺﾞｼｯｸM-PRO"/>
            </a:rPr>
            <a:t>香南町･塩江町</a:t>
          </a:r>
          <a:r>
            <a:rPr lang="en-US" altLang="ja-JP" sz="700" b="0" i="0" u="none" strike="noStrike" baseline="0">
              <a:solidFill>
                <a:srgbClr val="000000"/>
              </a:solidFill>
              <a:latin typeface="ＭＳ Ｐゴシック"/>
              <a:ea typeface="ＭＳ Ｐゴシック"/>
            </a:rPr>
            <a:t>100</a:t>
          </a:r>
        </a:p>
      </xdr:txBody>
    </xdr:sp>
    <xdr:clientData/>
  </xdr:twoCellAnchor>
  <xdr:twoCellAnchor>
    <xdr:from>
      <xdr:col>13</xdr:col>
      <xdr:colOff>123825</xdr:colOff>
      <xdr:row>0</xdr:row>
      <xdr:rowOff>0</xdr:rowOff>
    </xdr:from>
    <xdr:to>
      <xdr:col>13</xdr:col>
      <xdr:colOff>200025</xdr:colOff>
      <xdr:row>0</xdr:row>
      <xdr:rowOff>0</xdr:rowOff>
    </xdr:to>
    <xdr:sp macro="" textlink="">
      <xdr:nvSpPr>
        <xdr:cNvPr id="164914" name="AutoShape 14">
          <a:extLst>
            <a:ext uri="{FF2B5EF4-FFF2-40B4-BE49-F238E27FC236}">
              <a16:creationId xmlns:a16="http://schemas.microsoft.com/office/drawing/2014/main" id="{00000000-0008-0000-0300-000032840200}"/>
            </a:ext>
          </a:extLst>
        </xdr:cNvPr>
        <xdr:cNvSpPr>
          <a:spLocks/>
        </xdr:cNvSpPr>
      </xdr:nvSpPr>
      <xdr:spPr bwMode="auto">
        <a:xfrm>
          <a:off x="9229725" y="0"/>
          <a:ext cx="76200" cy="0"/>
        </a:xfrm>
        <a:prstGeom prst="lef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400050</xdr:colOff>
      <xdr:row>0</xdr:row>
      <xdr:rowOff>0</xdr:rowOff>
    </xdr:from>
    <xdr:to>
      <xdr:col>14</xdr:col>
      <xdr:colOff>476250</xdr:colOff>
      <xdr:row>0</xdr:row>
      <xdr:rowOff>0</xdr:rowOff>
    </xdr:to>
    <xdr:sp macro="" textlink="">
      <xdr:nvSpPr>
        <xdr:cNvPr id="164915" name="AutoShape 15">
          <a:extLst>
            <a:ext uri="{FF2B5EF4-FFF2-40B4-BE49-F238E27FC236}">
              <a16:creationId xmlns:a16="http://schemas.microsoft.com/office/drawing/2014/main" id="{00000000-0008-0000-0300-000033840200}"/>
            </a:ext>
          </a:extLst>
        </xdr:cNvPr>
        <xdr:cNvSpPr>
          <a:spLocks/>
        </xdr:cNvSpPr>
      </xdr:nvSpPr>
      <xdr:spPr bwMode="auto">
        <a:xfrm>
          <a:off x="10363200" y="0"/>
          <a:ext cx="76200" cy="0"/>
        </a:xfrm>
        <a:prstGeom prst="righ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390525</xdr:colOff>
      <xdr:row>0</xdr:row>
      <xdr:rowOff>0</xdr:rowOff>
    </xdr:from>
    <xdr:to>
      <xdr:col>17</xdr:col>
      <xdr:colOff>390525</xdr:colOff>
      <xdr:row>0</xdr:row>
      <xdr:rowOff>0</xdr:rowOff>
    </xdr:to>
    <xdr:sp macro="" textlink="">
      <xdr:nvSpPr>
        <xdr:cNvPr id="51216" name="Text Box 16">
          <a:extLst>
            <a:ext uri="{FF2B5EF4-FFF2-40B4-BE49-F238E27FC236}">
              <a16:creationId xmlns:a16="http://schemas.microsoft.com/office/drawing/2014/main" id="{00000000-0008-0000-0300-000010C80000}"/>
            </a:ext>
          </a:extLst>
        </xdr:cNvPr>
        <xdr:cNvSpPr txBox="1">
          <a:spLocks noChangeArrowheads="1"/>
        </xdr:cNvSpPr>
      </xdr:nvSpPr>
      <xdr:spPr bwMode="auto">
        <a:xfrm>
          <a:off x="11591925" y="0"/>
          <a:ext cx="8572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HG丸ｺﾞｼｯｸM-PRO"/>
              <a:ea typeface="HG丸ｺﾞｼｯｸM-PRO"/>
            </a:rPr>
            <a:t>香川町 </a:t>
          </a:r>
          <a:r>
            <a:rPr lang="en-US" altLang="ja-JP" sz="700" b="0" i="0" u="none" strike="noStrike" baseline="0">
              <a:solidFill>
                <a:srgbClr val="000000"/>
              </a:solidFill>
              <a:latin typeface="ＭＳ Ｐゴシック"/>
              <a:ea typeface="ＭＳ Ｐゴシック"/>
            </a:rPr>
            <a:t>100 </a:t>
          </a:r>
          <a:endParaRPr lang="en-US" altLang="ja-JP" sz="700" b="0" i="0" u="none" strike="noStrike" baseline="0">
            <a:solidFill>
              <a:srgbClr val="000000"/>
            </a:solidFill>
            <a:latin typeface="HG丸ｺﾞｼｯｸM-PRO"/>
            <a:ea typeface="HG丸ｺﾞｼｯｸM-PRO"/>
          </a:endParaRPr>
        </a:p>
        <a:p>
          <a:pPr algn="l" rtl="0">
            <a:defRPr sz="1000"/>
          </a:pPr>
          <a:r>
            <a:rPr lang="ja-JP" altLang="en-US" sz="700" b="0" i="0" u="none" strike="noStrike" baseline="0">
              <a:solidFill>
                <a:srgbClr val="000000"/>
              </a:solidFill>
              <a:latin typeface="HG丸ｺﾞｼｯｸM-PRO"/>
              <a:ea typeface="HG丸ｺﾞｼｯｸM-PRO"/>
            </a:rPr>
            <a:t>香南町  </a:t>
          </a:r>
          <a:r>
            <a:rPr lang="en-US" altLang="ja-JP" sz="700" b="0" i="0" u="none" strike="noStrike" baseline="0">
              <a:solidFill>
                <a:srgbClr val="000000"/>
              </a:solidFill>
              <a:latin typeface="ＭＳ Ｐゴシック"/>
              <a:ea typeface="ＭＳ Ｐゴシック"/>
            </a:rPr>
            <a:t>50</a:t>
          </a:r>
        </a:p>
      </xdr:txBody>
    </xdr:sp>
    <xdr:clientData/>
  </xdr:twoCellAnchor>
  <xdr:twoCellAnchor>
    <xdr:from>
      <xdr:col>16</xdr:col>
      <xdr:colOff>219075</xdr:colOff>
      <xdr:row>0</xdr:row>
      <xdr:rowOff>0</xdr:rowOff>
    </xdr:from>
    <xdr:to>
      <xdr:col>16</xdr:col>
      <xdr:colOff>295275</xdr:colOff>
      <xdr:row>0</xdr:row>
      <xdr:rowOff>0</xdr:rowOff>
    </xdr:to>
    <xdr:sp macro="" textlink="">
      <xdr:nvSpPr>
        <xdr:cNvPr id="164917" name="AutoShape 17">
          <a:extLst>
            <a:ext uri="{FF2B5EF4-FFF2-40B4-BE49-F238E27FC236}">
              <a16:creationId xmlns:a16="http://schemas.microsoft.com/office/drawing/2014/main" id="{00000000-0008-0000-0300-000035840200}"/>
            </a:ext>
          </a:extLst>
        </xdr:cNvPr>
        <xdr:cNvSpPr>
          <a:spLocks/>
        </xdr:cNvSpPr>
      </xdr:nvSpPr>
      <xdr:spPr bwMode="auto">
        <a:xfrm>
          <a:off x="11420475" y="0"/>
          <a:ext cx="76200" cy="0"/>
        </a:xfrm>
        <a:prstGeom prst="lef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314325</xdr:colOff>
      <xdr:row>0</xdr:row>
      <xdr:rowOff>0</xdr:rowOff>
    </xdr:from>
    <xdr:to>
      <xdr:col>17</xdr:col>
      <xdr:colOff>390525</xdr:colOff>
      <xdr:row>0</xdr:row>
      <xdr:rowOff>0</xdr:rowOff>
    </xdr:to>
    <xdr:sp macro="" textlink="">
      <xdr:nvSpPr>
        <xdr:cNvPr id="164918" name="AutoShape 18">
          <a:extLst>
            <a:ext uri="{FF2B5EF4-FFF2-40B4-BE49-F238E27FC236}">
              <a16:creationId xmlns:a16="http://schemas.microsoft.com/office/drawing/2014/main" id="{00000000-0008-0000-0300-000036840200}"/>
            </a:ext>
          </a:extLst>
        </xdr:cNvPr>
        <xdr:cNvSpPr>
          <a:spLocks/>
        </xdr:cNvSpPr>
      </xdr:nvSpPr>
      <xdr:spPr bwMode="auto">
        <a:xfrm>
          <a:off x="12372975" y="0"/>
          <a:ext cx="76200" cy="0"/>
        </a:xfrm>
        <a:prstGeom prst="rightBracket">
          <a:avLst>
            <a:gd name="adj" fmla="val -214748364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28575</xdr:colOff>
      <xdr:row>0</xdr:row>
      <xdr:rowOff>0</xdr:rowOff>
    </xdr:from>
    <xdr:to>
      <xdr:col>8</xdr:col>
      <xdr:colOff>200025</xdr:colOff>
      <xdr:row>0</xdr:row>
      <xdr:rowOff>0</xdr:rowOff>
    </xdr:to>
    <xdr:sp macro="" textlink="">
      <xdr:nvSpPr>
        <xdr:cNvPr id="51219" name="Text Box 19">
          <a:extLst>
            <a:ext uri="{FF2B5EF4-FFF2-40B4-BE49-F238E27FC236}">
              <a16:creationId xmlns:a16="http://schemas.microsoft.com/office/drawing/2014/main" id="{00000000-0008-0000-0300-000013C80000}"/>
            </a:ext>
          </a:extLst>
        </xdr:cNvPr>
        <xdr:cNvSpPr txBox="1">
          <a:spLocks noChangeArrowheads="1"/>
        </xdr:cNvSpPr>
      </xdr:nvSpPr>
      <xdr:spPr bwMode="auto">
        <a:xfrm>
          <a:off x="5800725" y="0"/>
          <a:ext cx="171450" cy="0"/>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en-US" altLang="ja-JP" sz="800" b="0" i="0" u="none" strike="noStrike" baseline="0">
              <a:solidFill>
                <a:srgbClr val="000000"/>
              </a:solidFill>
              <a:latin typeface="ＭＳ Ｐゴシック"/>
              <a:ea typeface="ＭＳ Ｐゴシック"/>
            </a:rPr>
            <a:t>※</a:t>
          </a:r>
        </a:p>
      </xdr:txBody>
    </xdr:sp>
    <xdr:clientData/>
  </xdr:twoCellAnchor>
  <xdr:twoCellAnchor>
    <xdr:from>
      <xdr:col>0</xdr:col>
      <xdr:colOff>19050</xdr:colOff>
      <xdr:row>0</xdr:row>
      <xdr:rowOff>0</xdr:rowOff>
    </xdr:from>
    <xdr:to>
      <xdr:col>0</xdr:col>
      <xdr:colOff>628650</xdr:colOff>
      <xdr:row>0</xdr:row>
      <xdr:rowOff>0</xdr:rowOff>
    </xdr:to>
    <xdr:sp macro="" textlink="">
      <xdr:nvSpPr>
        <xdr:cNvPr id="51220" name="テキスト 1">
          <a:extLst>
            <a:ext uri="{FF2B5EF4-FFF2-40B4-BE49-F238E27FC236}">
              <a16:creationId xmlns:a16="http://schemas.microsoft.com/office/drawing/2014/main" id="{00000000-0008-0000-0300-000014C80000}"/>
            </a:ext>
          </a:extLst>
        </xdr:cNvPr>
        <xdr:cNvSpPr txBox="1">
          <a:spLocks noChangeArrowheads="1"/>
        </xdr:cNvSpPr>
      </xdr:nvSpPr>
      <xdr:spPr bwMode="auto">
        <a:xfrm>
          <a:off x="19050" y="0"/>
          <a:ext cx="609600" cy="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defRPr sz="1000"/>
          </a:pPr>
          <a:r>
            <a:rPr lang="ja-JP" altLang="en-US" sz="1200" b="1" i="0" u="none" strike="noStrike" baseline="0">
              <a:solidFill>
                <a:srgbClr val="000000"/>
              </a:solidFill>
              <a:latin typeface="HG丸ｺﾞｼｯｸM-PRO"/>
              <a:ea typeface="HG丸ｺﾞｼｯｸM-PRO"/>
            </a:rPr>
            <a:t>大川郡</a:t>
          </a:r>
        </a:p>
      </xdr:txBody>
    </xdr:sp>
    <xdr:clientData/>
  </xdr:twoCellAnchor>
  <xdr:twoCellAnchor>
    <xdr:from>
      <xdr:col>0</xdr:col>
      <xdr:colOff>19050</xdr:colOff>
      <xdr:row>0</xdr:row>
      <xdr:rowOff>0</xdr:rowOff>
    </xdr:from>
    <xdr:to>
      <xdr:col>0</xdr:col>
      <xdr:colOff>628650</xdr:colOff>
      <xdr:row>0</xdr:row>
      <xdr:rowOff>0</xdr:rowOff>
    </xdr:to>
    <xdr:sp macro="" textlink="">
      <xdr:nvSpPr>
        <xdr:cNvPr id="51221" name="テキスト 1">
          <a:extLst>
            <a:ext uri="{FF2B5EF4-FFF2-40B4-BE49-F238E27FC236}">
              <a16:creationId xmlns:a16="http://schemas.microsoft.com/office/drawing/2014/main" id="{00000000-0008-0000-0300-000015C80000}"/>
            </a:ext>
          </a:extLst>
        </xdr:cNvPr>
        <xdr:cNvSpPr txBox="1">
          <a:spLocks noChangeArrowheads="1"/>
        </xdr:cNvSpPr>
      </xdr:nvSpPr>
      <xdr:spPr bwMode="auto">
        <a:xfrm>
          <a:off x="19050" y="0"/>
          <a:ext cx="609600" cy="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defRPr sz="1000"/>
          </a:pPr>
          <a:r>
            <a:rPr lang="ja-JP" altLang="en-US" sz="1200" b="1" i="0" u="none" strike="noStrike" baseline="0">
              <a:solidFill>
                <a:srgbClr val="000000"/>
              </a:solidFill>
              <a:latin typeface="HG丸ｺﾞｼｯｸM-PRO"/>
              <a:ea typeface="HG丸ｺﾞｼｯｸM-PRO"/>
            </a:rPr>
            <a:t>木田郡</a:t>
          </a:r>
        </a:p>
      </xdr:txBody>
    </xdr:sp>
    <xdr:clientData/>
  </xdr:twoCellAnchor>
  <xdr:twoCellAnchor>
    <xdr:from>
      <xdr:col>0</xdr:col>
      <xdr:colOff>19050</xdr:colOff>
      <xdr:row>0</xdr:row>
      <xdr:rowOff>0</xdr:rowOff>
    </xdr:from>
    <xdr:to>
      <xdr:col>0</xdr:col>
      <xdr:colOff>628650</xdr:colOff>
      <xdr:row>0</xdr:row>
      <xdr:rowOff>0</xdr:rowOff>
    </xdr:to>
    <xdr:sp macro="" textlink="">
      <xdr:nvSpPr>
        <xdr:cNvPr id="51222" name="テキスト 1">
          <a:extLst>
            <a:ext uri="{FF2B5EF4-FFF2-40B4-BE49-F238E27FC236}">
              <a16:creationId xmlns:a16="http://schemas.microsoft.com/office/drawing/2014/main" id="{00000000-0008-0000-0300-000016C80000}"/>
            </a:ext>
          </a:extLst>
        </xdr:cNvPr>
        <xdr:cNvSpPr txBox="1">
          <a:spLocks noChangeArrowheads="1"/>
        </xdr:cNvSpPr>
      </xdr:nvSpPr>
      <xdr:spPr bwMode="auto">
        <a:xfrm>
          <a:off x="19050" y="0"/>
          <a:ext cx="609600" cy="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defRPr sz="1000"/>
          </a:pPr>
          <a:r>
            <a:rPr lang="ja-JP" altLang="en-US" sz="1200" b="1" i="0" u="none" strike="noStrike" baseline="0">
              <a:solidFill>
                <a:srgbClr val="000000"/>
              </a:solidFill>
              <a:latin typeface="HG丸ｺﾞｼｯｸM-PRO"/>
              <a:ea typeface="HG丸ｺﾞｼｯｸM-PRO"/>
            </a:rPr>
            <a:t>香川郡</a:t>
          </a:r>
        </a:p>
      </xdr:txBody>
    </xdr:sp>
    <xdr:clientData/>
  </xdr:twoCellAnchor>
  <xdr:twoCellAnchor>
    <xdr:from>
      <xdr:col>0</xdr:col>
      <xdr:colOff>19050</xdr:colOff>
      <xdr:row>0</xdr:row>
      <xdr:rowOff>0</xdr:rowOff>
    </xdr:from>
    <xdr:to>
      <xdr:col>0</xdr:col>
      <xdr:colOff>628650</xdr:colOff>
      <xdr:row>0</xdr:row>
      <xdr:rowOff>0</xdr:rowOff>
    </xdr:to>
    <xdr:sp macro="" textlink="">
      <xdr:nvSpPr>
        <xdr:cNvPr id="51223" name="テキスト 1">
          <a:extLst>
            <a:ext uri="{FF2B5EF4-FFF2-40B4-BE49-F238E27FC236}">
              <a16:creationId xmlns:a16="http://schemas.microsoft.com/office/drawing/2014/main" id="{00000000-0008-0000-0300-000017C80000}"/>
            </a:ext>
          </a:extLst>
        </xdr:cNvPr>
        <xdr:cNvSpPr txBox="1">
          <a:spLocks noChangeArrowheads="1"/>
        </xdr:cNvSpPr>
      </xdr:nvSpPr>
      <xdr:spPr bwMode="auto">
        <a:xfrm>
          <a:off x="19050" y="0"/>
          <a:ext cx="609600" cy="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defRPr sz="1000"/>
          </a:pPr>
          <a:r>
            <a:rPr lang="ja-JP" altLang="en-US" sz="1200" b="1" i="0" u="none" strike="noStrike" baseline="0">
              <a:solidFill>
                <a:srgbClr val="000000"/>
              </a:solidFill>
              <a:latin typeface="HG丸ｺﾞｼｯｸM-PRO"/>
              <a:ea typeface="HG丸ｺﾞｼｯｸM-PRO"/>
            </a:rPr>
            <a:t>綾歌郡</a:t>
          </a:r>
        </a:p>
      </xdr:txBody>
    </xdr:sp>
    <xdr:clientData/>
  </xdr:twoCellAnchor>
  <xdr:twoCellAnchor editAs="oneCell">
    <xdr:from>
      <xdr:col>16</xdr:col>
      <xdr:colOff>628650</xdr:colOff>
      <xdr:row>51</xdr:row>
      <xdr:rowOff>28575</xdr:rowOff>
    </xdr:from>
    <xdr:to>
      <xdr:col>19</xdr:col>
      <xdr:colOff>85725</xdr:colOff>
      <xdr:row>53</xdr:row>
      <xdr:rowOff>28575</xdr:rowOff>
    </xdr:to>
    <xdr:pic>
      <xdr:nvPicPr>
        <xdr:cNvPr id="164925" name="Picture 25" descr="C:\ハード\My Pictures\西広ロゴ\名称未設定-6.JPG">
          <a:extLst>
            <a:ext uri="{FF2B5EF4-FFF2-40B4-BE49-F238E27FC236}">
              <a16:creationId xmlns:a16="http://schemas.microsoft.com/office/drawing/2014/main" id="{00000000-0008-0000-0300-00003D84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30050" y="8734425"/>
          <a:ext cx="1552575"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352425</xdr:colOff>
      <xdr:row>2</xdr:row>
      <xdr:rowOff>152400</xdr:rowOff>
    </xdr:from>
    <xdr:to>
      <xdr:col>12</xdr:col>
      <xdr:colOff>609600</xdr:colOff>
      <xdr:row>4</xdr:row>
      <xdr:rowOff>28575</xdr:rowOff>
    </xdr:to>
    <xdr:sp macro="" textlink="">
      <xdr:nvSpPr>
        <xdr:cNvPr id="51226" name="Text Box 26">
          <a:extLst>
            <a:ext uri="{FF2B5EF4-FFF2-40B4-BE49-F238E27FC236}">
              <a16:creationId xmlns:a16="http://schemas.microsoft.com/office/drawing/2014/main" id="{00000000-0008-0000-0300-00001AC80000}"/>
            </a:ext>
          </a:extLst>
        </xdr:cNvPr>
        <xdr:cNvSpPr txBox="1">
          <a:spLocks noChangeArrowheads="1"/>
        </xdr:cNvSpPr>
      </xdr:nvSpPr>
      <xdr:spPr bwMode="auto">
        <a:xfrm>
          <a:off x="8839200" y="581025"/>
          <a:ext cx="257175" cy="23812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14</xdr:col>
      <xdr:colOff>295275</xdr:colOff>
      <xdr:row>2</xdr:row>
      <xdr:rowOff>152400</xdr:rowOff>
    </xdr:from>
    <xdr:to>
      <xdr:col>14</xdr:col>
      <xdr:colOff>561975</xdr:colOff>
      <xdr:row>4</xdr:row>
      <xdr:rowOff>47625</xdr:rowOff>
    </xdr:to>
    <xdr:sp macro="" textlink="">
      <xdr:nvSpPr>
        <xdr:cNvPr id="51227" name="Text Box 27">
          <a:extLst>
            <a:ext uri="{FF2B5EF4-FFF2-40B4-BE49-F238E27FC236}">
              <a16:creationId xmlns:a16="http://schemas.microsoft.com/office/drawing/2014/main" id="{00000000-0008-0000-0300-00001BC80000}"/>
            </a:ext>
          </a:extLst>
        </xdr:cNvPr>
        <xdr:cNvSpPr txBox="1">
          <a:spLocks noChangeArrowheads="1"/>
        </xdr:cNvSpPr>
      </xdr:nvSpPr>
      <xdr:spPr bwMode="auto">
        <a:xfrm>
          <a:off x="10258425" y="581025"/>
          <a:ext cx="266700" cy="25717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0</xdr:col>
      <xdr:colOff>28575</xdr:colOff>
      <xdr:row>22</xdr:row>
      <xdr:rowOff>142875</xdr:rowOff>
    </xdr:from>
    <xdr:to>
      <xdr:col>0</xdr:col>
      <xdr:colOff>371475</xdr:colOff>
      <xdr:row>33</xdr:row>
      <xdr:rowOff>9525</xdr:rowOff>
    </xdr:to>
    <xdr:sp macro="" textlink="">
      <xdr:nvSpPr>
        <xdr:cNvPr id="51228" name="Text Box 28">
          <a:extLst>
            <a:ext uri="{FF2B5EF4-FFF2-40B4-BE49-F238E27FC236}">
              <a16:creationId xmlns:a16="http://schemas.microsoft.com/office/drawing/2014/main" id="{00000000-0008-0000-0300-00001CC80000}"/>
            </a:ext>
          </a:extLst>
        </xdr:cNvPr>
        <xdr:cNvSpPr txBox="1">
          <a:spLocks noChangeArrowheads="1"/>
        </xdr:cNvSpPr>
      </xdr:nvSpPr>
      <xdr:spPr bwMode="auto">
        <a:xfrm>
          <a:off x="28575" y="3867150"/>
          <a:ext cx="342900" cy="175260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lnSpc>
              <a:spcPts val="1300"/>
            </a:lnSpc>
            <a:defRPr sz="1000"/>
          </a:pPr>
          <a:r>
            <a:rPr lang="ja-JP" altLang="en-US" sz="1100" b="1" i="0" u="none" strike="noStrike" baseline="0">
              <a:solidFill>
                <a:srgbClr val="000000"/>
              </a:solidFill>
              <a:latin typeface="HG丸ｺﾞｼｯｸM-PRO"/>
              <a:ea typeface="HG丸ｺﾞｼｯｸM-PRO"/>
            </a:rPr>
            <a:t>今</a:t>
          </a:r>
        </a:p>
        <a:p>
          <a:pPr algn="ctr" rtl="0">
            <a:defRPr sz="1000"/>
          </a:pPr>
          <a:r>
            <a:rPr lang="ja-JP" altLang="en-US" sz="1100" b="1" i="0" u="none" strike="noStrike" baseline="0">
              <a:solidFill>
                <a:srgbClr val="000000"/>
              </a:solidFill>
              <a:latin typeface="HG丸ｺﾞｼｯｸM-PRO"/>
              <a:ea typeface="HG丸ｺﾞｼｯｸM-PRO"/>
            </a:rPr>
            <a:t>治</a:t>
          </a:r>
        </a:p>
        <a:p>
          <a:pPr algn="ctr" rtl="0">
            <a:lnSpc>
              <a:spcPts val="1300"/>
            </a:lnSpc>
            <a:defRPr sz="1000"/>
          </a:pPr>
          <a:r>
            <a:rPr lang="ja-JP" altLang="en-US" sz="1100" b="1" i="0" u="none" strike="noStrike" baseline="0">
              <a:solidFill>
                <a:srgbClr val="000000"/>
              </a:solidFill>
              <a:latin typeface="HG丸ｺﾞｼｯｸM-PRO"/>
              <a:ea typeface="HG丸ｺﾞｼｯｸM-PRO"/>
            </a:rPr>
            <a:t>市</a:t>
          </a:r>
        </a:p>
        <a:p>
          <a:pPr algn="ctr" rtl="0">
            <a:defRPr sz="1000"/>
          </a:pPr>
          <a:r>
            <a:rPr lang="ja-JP" altLang="en-US" sz="1100" b="1" i="0" u="none" strike="noStrike" baseline="0">
              <a:solidFill>
                <a:srgbClr val="000000"/>
              </a:solidFill>
              <a:latin typeface="HG丸ｺﾞｼｯｸM-PRO"/>
              <a:ea typeface="HG丸ｺﾞｼｯｸM-PRO"/>
            </a:rPr>
            <a:t>②</a:t>
          </a:r>
        </a:p>
        <a:p>
          <a:pPr algn="ctr" rtl="0">
            <a:lnSpc>
              <a:spcPts val="1100"/>
            </a:lnSpc>
            <a:defRPr sz="1000"/>
          </a:pPr>
          <a:r>
            <a:rPr lang="ja-JP" altLang="en-US" sz="900" b="0" i="0" u="none" strike="noStrike" baseline="0">
              <a:solidFill>
                <a:srgbClr val="000000"/>
              </a:solidFill>
              <a:latin typeface="HG丸ｺﾞｼｯｸM-PRO"/>
              <a:ea typeface="HG丸ｺﾞｼｯｸM-PRO"/>
            </a:rPr>
            <a:t>島</a:t>
          </a:r>
        </a:p>
        <a:p>
          <a:pPr algn="ctr" rtl="0">
            <a:lnSpc>
              <a:spcPts val="1100"/>
            </a:lnSpc>
            <a:defRPr sz="1000"/>
          </a:pPr>
          <a:r>
            <a:rPr lang="ja-JP" altLang="en-US" sz="900" b="0" i="0" u="none" strike="noStrike" baseline="0">
              <a:solidFill>
                <a:srgbClr val="000000"/>
              </a:solidFill>
              <a:latin typeface="HG丸ｺﾞｼｯｸM-PRO"/>
              <a:ea typeface="HG丸ｺﾞｼｯｸM-PRO"/>
            </a:rPr>
            <a:t>嶼</a:t>
          </a:r>
        </a:p>
        <a:p>
          <a:pPr algn="ctr" rtl="0">
            <a:lnSpc>
              <a:spcPts val="1000"/>
            </a:lnSpc>
            <a:defRPr sz="1000"/>
          </a:pPr>
          <a:r>
            <a:rPr lang="ja-JP" altLang="en-US" sz="900" b="0" i="0" u="none" strike="noStrike" baseline="0">
              <a:solidFill>
                <a:srgbClr val="000000"/>
              </a:solidFill>
              <a:latin typeface="HG丸ｺﾞｼｯｸM-PRO"/>
              <a:ea typeface="HG丸ｺﾞｼｯｸM-PRO"/>
            </a:rPr>
            <a:t>部</a:t>
          </a:r>
        </a:p>
      </xdr:txBody>
    </xdr:sp>
    <xdr:clientData/>
  </xdr:twoCellAnchor>
  <xdr:twoCellAnchor>
    <xdr:from>
      <xdr:col>0</xdr:col>
      <xdr:colOff>371475</xdr:colOff>
      <xdr:row>22</xdr:row>
      <xdr:rowOff>28575</xdr:rowOff>
    </xdr:from>
    <xdr:to>
      <xdr:col>0</xdr:col>
      <xdr:colOff>371475</xdr:colOff>
      <xdr:row>35</xdr:row>
      <xdr:rowOff>152400</xdr:rowOff>
    </xdr:to>
    <xdr:sp macro="" textlink="">
      <xdr:nvSpPr>
        <xdr:cNvPr id="164929" name="Line 29">
          <a:extLst>
            <a:ext uri="{FF2B5EF4-FFF2-40B4-BE49-F238E27FC236}">
              <a16:creationId xmlns:a16="http://schemas.microsoft.com/office/drawing/2014/main" id="{00000000-0008-0000-0300-000041840200}"/>
            </a:ext>
          </a:extLst>
        </xdr:cNvPr>
        <xdr:cNvSpPr>
          <a:spLocks noChangeShapeType="1"/>
        </xdr:cNvSpPr>
      </xdr:nvSpPr>
      <xdr:spPr bwMode="auto">
        <a:xfrm flipH="1">
          <a:off x="371475" y="3752850"/>
          <a:ext cx="0" cy="23526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39</xdr:row>
      <xdr:rowOff>85725</xdr:rowOff>
    </xdr:from>
    <xdr:to>
      <xdr:col>0</xdr:col>
      <xdr:colOff>342900</xdr:colOff>
      <xdr:row>42</xdr:row>
      <xdr:rowOff>114300</xdr:rowOff>
    </xdr:to>
    <xdr:sp macro="" textlink="">
      <xdr:nvSpPr>
        <xdr:cNvPr id="51230" name="テキスト 1">
          <a:extLst>
            <a:ext uri="{FF2B5EF4-FFF2-40B4-BE49-F238E27FC236}">
              <a16:creationId xmlns:a16="http://schemas.microsoft.com/office/drawing/2014/main" id="{00000000-0008-0000-0300-00001EC80000}"/>
            </a:ext>
          </a:extLst>
        </xdr:cNvPr>
        <xdr:cNvSpPr txBox="1">
          <a:spLocks noChangeArrowheads="1"/>
        </xdr:cNvSpPr>
      </xdr:nvSpPr>
      <xdr:spPr bwMode="auto">
        <a:xfrm>
          <a:off x="28575" y="6734175"/>
          <a:ext cx="314325" cy="542925"/>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lnSpc>
              <a:spcPts val="1100"/>
            </a:lnSpc>
            <a:defRPr sz="1000"/>
          </a:pPr>
          <a:r>
            <a:rPr lang="ja-JP" altLang="en-US" sz="1000" b="1" i="0" u="none" strike="noStrike" baseline="0">
              <a:solidFill>
                <a:srgbClr val="000000"/>
              </a:solidFill>
              <a:latin typeface="HG丸ｺﾞｼｯｸM-PRO"/>
              <a:ea typeface="HG丸ｺﾞｼｯｸM-PRO"/>
            </a:rPr>
            <a:t>越智郡</a:t>
          </a:r>
        </a:p>
      </xdr:txBody>
    </xdr:sp>
    <xdr:clientData/>
  </xdr:twoCellAnchor>
  <xdr:twoCellAnchor>
    <xdr:from>
      <xdr:col>0</xdr:col>
      <xdr:colOff>419100</xdr:colOff>
      <xdr:row>39</xdr:row>
      <xdr:rowOff>9525</xdr:rowOff>
    </xdr:from>
    <xdr:to>
      <xdr:col>0</xdr:col>
      <xdr:colOff>419100</xdr:colOff>
      <xdr:row>43</xdr:row>
      <xdr:rowOff>0</xdr:rowOff>
    </xdr:to>
    <xdr:sp macro="" textlink="">
      <xdr:nvSpPr>
        <xdr:cNvPr id="164932" name="Line 32">
          <a:extLst>
            <a:ext uri="{FF2B5EF4-FFF2-40B4-BE49-F238E27FC236}">
              <a16:creationId xmlns:a16="http://schemas.microsoft.com/office/drawing/2014/main" id="{00000000-0008-0000-0300-000044840200}"/>
            </a:ext>
          </a:extLst>
        </xdr:cNvPr>
        <xdr:cNvSpPr>
          <a:spLocks noChangeShapeType="1"/>
        </xdr:cNvSpPr>
      </xdr:nvSpPr>
      <xdr:spPr bwMode="auto">
        <a:xfrm>
          <a:off x="419100" y="6657975"/>
          <a:ext cx="0" cy="6762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419100</xdr:colOff>
      <xdr:row>39</xdr:row>
      <xdr:rowOff>9525</xdr:rowOff>
    </xdr:from>
    <xdr:to>
      <xdr:col>0</xdr:col>
      <xdr:colOff>419100</xdr:colOff>
      <xdr:row>42</xdr:row>
      <xdr:rowOff>142875</xdr:rowOff>
    </xdr:to>
    <xdr:sp macro="" textlink="">
      <xdr:nvSpPr>
        <xdr:cNvPr id="164933" name="Line 33">
          <a:extLst>
            <a:ext uri="{FF2B5EF4-FFF2-40B4-BE49-F238E27FC236}">
              <a16:creationId xmlns:a16="http://schemas.microsoft.com/office/drawing/2014/main" id="{00000000-0008-0000-0300-000045840200}"/>
            </a:ext>
          </a:extLst>
        </xdr:cNvPr>
        <xdr:cNvSpPr>
          <a:spLocks noChangeShapeType="1"/>
        </xdr:cNvSpPr>
      </xdr:nvSpPr>
      <xdr:spPr bwMode="auto">
        <a:xfrm>
          <a:off x="419100" y="6657975"/>
          <a:ext cx="0" cy="6477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428625</xdr:colOff>
      <xdr:row>36</xdr:row>
      <xdr:rowOff>152400</xdr:rowOff>
    </xdr:from>
    <xdr:to>
      <xdr:col>0</xdr:col>
      <xdr:colOff>428625</xdr:colOff>
      <xdr:row>43</xdr:row>
      <xdr:rowOff>0</xdr:rowOff>
    </xdr:to>
    <xdr:sp macro="" textlink="">
      <xdr:nvSpPr>
        <xdr:cNvPr id="164934" name="Line 34">
          <a:extLst>
            <a:ext uri="{FF2B5EF4-FFF2-40B4-BE49-F238E27FC236}">
              <a16:creationId xmlns:a16="http://schemas.microsoft.com/office/drawing/2014/main" id="{00000000-0008-0000-0300-000046840200}"/>
            </a:ext>
          </a:extLst>
        </xdr:cNvPr>
        <xdr:cNvSpPr>
          <a:spLocks noChangeShapeType="1"/>
        </xdr:cNvSpPr>
      </xdr:nvSpPr>
      <xdr:spPr bwMode="auto">
        <a:xfrm>
          <a:off x="428625" y="6276975"/>
          <a:ext cx="0" cy="10572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419100</xdr:colOff>
      <xdr:row>36</xdr:row>
      <xdr:rowOff>133350</xdr:rowOff>
    </xdr:from>
    <xdr:to>
      <xdr:col>0</xdr:col>
      <xdr:colOff>419100</xdr:colOff>
      <xdr:row>36</xdr:row>
      <xdr:rowOff>133350</xdr:rowOff>
    </xdr:to>
    <xdr:sp macro="" textlink="">
      <xdr:nvSpPr>
        <xdr:cNvPr id="164937" name="Line 37">
          <a:extLst>
            <a:ext uri="{FF2B5EF4-FFF2-40B4-BE49-F238E27FC236}">
              <a16:creationId xmlns:a16="http://schemas.microsoft.com/office/drawing/2014/main" id="{00000000-0008-0000-0300-000049840200}"/>
            </a:ext>
          </a:extLst>
        </xdr:cNvPr>
        <xdr:cNvSpPr>
          <a:spLocks noChangeShapeType="1"/>
        </xdr:cNvSpPr>
      </xdr:nvSpPr>
      <xdr:spPr bwMode="auto">
        <a:xfrm>
          <a:off x="419100" y="6257925"/>
          <a:ext cx="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419100</xdr:colOff>
      <xdr:row>39</xdr:row>
      <xdr:rowOff>9525</xdr:rowOff>
    </xdr:from>
    <xdr:to>
      <xdr:col>0</xdr:col>
      <xdr:colOff>419100</xdr:colOff>
      <xdr:row>43</xdr:row>
      <xdr:rowOff>0</xdr:rowOff>
    </xdr:to>
    <xdr:sp macro="" textlink="">
      <xdr:nvSpPr>
        <xdr:cNvPr id="164938" name="Line 38">
          <a:extLst>
            <a:ext uri="{FF2B5EF4-FFF2-40B4-BE49-F238E27FC236}">
              <a16:creationId xmlns:a16="http://schemas.microsoft.com/office/drawing/2014/main" id="{00000000-0008-0000-0300-00004A840200}"/>
            </a:ext>
          </a:extLst>
        </xdr:cNvPr>
        <xdr:cNvSpPr>
          <a:spLocks noChangeShapeType="1"/>
        </xdr:cNvSpPr>
      </xdr:nvSpPr>
      <xdr:spPr bwMode="auto">
        <a:xfrm>
          <a:off x="419100" y="6657975"/>
          <a:ext cx="0" cy="6762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438150</xdr:colOff>
      <xdr:row>39</xdr:row>
      <xdr:rowOff>9525</xdr:rowOff>
    </xdr:from>
    <xdr:to>
      <xdr:col>0</xdr:col>
      <xdr:colOff>438150</xdr:colOff>
      <xdr:row>43</xdr:row>
      <xdr:rowOff>0</xdr:rowOff>
    </xdr:to>
    <xdr:sp macro="" textlink="">
      <xdr:nvSpPr>
        <xdr:cNvPr id="164943" name="Line 43">
          <a:extLst>
            <a:ext uri="{FF2B5EF4-FFF2-40B4-BE49-F238E27FC236}">
              <a16:creationId xmlns:a16="http://schemas.microsoft.com/office/drawing/2014/main" id="{00000000-0008-0000-0300-00004F840200}"/>
            </a:ext>
          </a:extLst>
        </xdr:cNvPr>
        <xdr:cNvSpPr>
          <a:spLocks noChangeShapeType="1"/>
        </xdr:cNvSpPr>
      </xdr:nvSpPr>
      <xdr:spPr bwMode="auto">
        <a:xfrm>
          <a:off x="438150" y="6657975"/>
          <a:ext cx="0" cy="6762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419100</xdr:colOff>
      <xdr:row>39</xdr:row>
      <xdr:rowOff>0</xdr:rowOff>
    </xdr:from>
    <xdr:to>
      <xdr:col>0</xdr:col>
      <xdr:colOff>419100</xdr:colOff>
      <xdr:row>43</xdr:row>
      <xdr:rowOff>9525</xdr:rowOff>
    </xdr:to>
    <xdr:sp macro="" textlink="">
      <xdr:nvSpPr>
        <xdr:cNvPr id="164944" name="Line 45">
          <a:extLst>
            <a:ext uri="{FF2B5EF4-FFF2-40B4-BE49-F238E27FC236}">
              <a16:creationId xmlns:a16="http://schemas.microsoft.com/office/drawing/2014/main" id="{00000000-0008-0000-0300-000050840200}"/>
            </a:ext>
          </a:extLst>
        </xdr:cNvPr>
        <xdr:cNvSpPr>
          <a:spLocks noChangeShapeType="1"/>
        </xdr:cNvSpPr>
      </xdr:nvSpPr>
      <xdr:spPr bwMode="auto">
        <a:xfrm>
          <a:off x="419100" y="6648450"/>
          <a:ext cx="0" cy="69532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39</xdr:row>
      <xdr:rowOff>85725</xdr:rowOff>
    </xdr:from>
    <xdr:to>
      <xdr:col>0</xdr:col>
      <xdr:colOff>342900</xdr:colOff>
      <xdr:row>44</xdr:row>
      <xdr:rowOff>114300</xdr:rowOff>
    </xdr:to>
    <xdr:sp macro="" textlink="">
      <xdr:nvSpPr>
        <xdr:cNvPr id="51294" name="Text Box 94">
          <a:extLst>
            <a:ext uri="{FF2B5EF4-FFF2-40B4-BE49-F238E27FC236}">
              <a16:creationId xmlns:a16="http://schemas.microsoft.com/office/drawing/2014/main" id="{00000000-0008-0000-0300-00005EC80000}"/>
            </a:ext>
          </a:extLst>
        </xdr:cNvPr>
        <xdr:cNvSpPr txBox="1">
          <a:spLocks noChangeArrowheads="1"/>
        </xdr:cNvSpPr>
      </xdr:nvSpPr>
      <xdr:spPr bwMode="auto">
        <a:xfrm>
          <a:off x="28575" y="6734175"/>
          <a:ext cx="314325" cy="885825"/>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lnSpc>
              <a:spcPts val="1100"/>
            </a:lnSpc>
            <a:defRPr sz="1000"/>
          </a:pPr>
          <a:r>
            <a:rPr lang="ja-JP" altLang="en-US" sz="1000" b="1" i="0" u="none" strike="noStrike" baseline="0">
              <a:solidFill>
                <a:srgbClr val="000000"/>
              </a:solidFill>
              <a:latin typeface="HG丸ｺﾞｼｯｸM-PRO"/>
              <a:ea typeface="HG丸ｺﾞｼｯｸM-PRO"/>
            </a:rPr>
            <a:t>越智郡</a:t>
          </a:r>
        </a:p>
      </xdr:txBody>
    </xdr:sp>
    <xdr:clientData/>
  </xdr:twoCellAnchor>
  <xdr:twoCellAnchor>
    <xdr:from>
      <xdr:col>0</xdr:col>
      <xdr:colOff>419100</xdr:colOff>
      <xdr:row>39</xdr:row>
      <xdr:rowOff>9525</xdr:rowOff>
    </xdr:from>
    <xdr:to>
      <xdr:col>0</xdr:col>
      <xdr:colOff>419100</xdr:colOff>
      <xdr:row>45</xdr:row>
      <xdr:rowOff>0</xdr:rowOff>
    </xdr:to>
    <xdr:sp macro="" textlink="">
      <xdr:nvSpPr>
        <xdr:cNvPr id="164948" name="Line 95">
          <a:extLst>
            <a:ext uri="{FF2B5EF4-FFF2-40B4-BE49-F238E27FC236}">
              <a16:creationId xmlns:a16="http://schemas.microsoft.com/office/drawing/2014/main" id="{00000000-0008-0000-0300-000054840200}"/>
            </a:ext>
          </a:extLst>
        </xdr:cNvPr>
        <xdr:cNvSpPr>
          <a:spLocks noChangeShapeType="1"/>
        </xdr:cNvSpPr>
      </xdr:nvSpPr>
      <xdr:spPr bwMode="auto">
        <a:xfrm>
          <a:off x="419100" y="6657975"/>
          <a:ext cx="0" cy="10191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419100</xdr:colOff>
      <xdr:row>39</xdr:row>
      <xdr:rowOff>9525</xdr:rowOff>
    </xdr:from>
    <xdr:to>
      <xdr:col>0</xdr:col>
      <xdr:colOff>419100</xdr:colOff>
      <xdr:row>44</xdr:row>
      <xdr:rowOff>142875</xdr:rowOff>
    </xdr:to>
    <xdr:sp macro="" textlink="">
      <xdr:nvSpPr>
        <xdr:cNvPr id="164949" name="Line 96">
          <a:extLst>
            <a:ext uri="{FF2B5EF4-FFF2-40B4-BE49-F238E27FC236}">
              <a16:creationId xmlns:a16="http://schemas.microsoft.com/office/drawing/2014/main" id="{00000000-0008-0000-0300-000055840200}"/>
            </a:ext>
          </a:extLst>
        </xdr:cNvPr>
        <xdr:cNvSpPr>
          <a:spLocks noChangeShapeType="1"/>
        </xdr:cNvSpPr>
      </xdr:nvSpPr>
      <xdr:spPr bwMode="auto">
        <a:xfrm>
          <a:off x="419100" y="6657975"/>
          <a:ext cx="0" cy="99060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419100</xdr:colOff>
      <xdr:row>39</xdr:row>
      <xdr:rowOff>9525</xdr:rowOff>
    </xdr:from>
    <xdr:to>
      <xdr:col>0</xdr:col>
      <xdr:colOff>419100</xdr:colOff>
      <xdr:row>45</xdr:row>
      <xdr:rowOff>0</xdr:rowOff>
    </xdr:to>
    <xdr:sp macro="" textlink="">
      <xdr:nvSpPr>
        <xdr:cNvPr id="164950" name="Line 97">
          <a:extLst>
            <a:ext uri="{FF2B5EF4-FFF2-40B4-BE49-F238E27FC236}">
              <a16:creationId xmlns:a16="http://schemas.microsoft.com/office/drawing/2014/main" id="{00000000-0008-0000-0300-000056840200}"/>
            </a:ext>
          </a:extLst>
        </xdr:cNvPr>
        <xdr:cNvSpPr>
          <a:spLocks noChangeShapeType="1"/>
        </xdr:cNvSpPr>
      </xdr:nvSpPr>
      <xdr:spPr bwMode="auto">
        <a:xfrm>
          <a:off x="419100" y="6657975"/>
          <a:ext cx="0" cy="10191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438150</xdr:colOff>
      <xdr:row>39</xdr:row>
      <xdr:rowOff>9525</xdr:rowOff>
    </xdr:from>
    <xdr:to>
      <xdr:col>0</xdr:col>
      <xdr:colOff>438150</xdr:colOff>
      <xdr:row>45</xdr:row>
      <xdr:rowOff>0</xdr:rowOff>
    </xdr:to>
    <xdr:sp macro="" textlink="">
      <xdr:nvSpPr>
        <xdr:cNvPr id="164951" name="Line 98">
          <a:extLst>
            <a:ext uri="{FF2B5EF4-FFF2-40B4-BE49-F238E27FC236}">
              <a16:creationId xmlns:a16="http://schemas.microsoft.com/office/drawing/2014/main" id="{00000000-0008-0000-0300-000057840200}"/>
            </a:ext>
          </a:extLst>
        </xdr:cNvPr>
        <xdr:cNvSpPr>
          <a:spLocks noChangeShapeType="1"/>
        </xdr:cNvSpPr>
      </xdr:nvSpPr>
      <xdr:spPr bwMode="auto">
        <a:xfrm>
          <a:off x="438150" y="6657975"/>
          <a:ext cx="0" cy="1019175"/>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1">
              <a:solidFill>
                <a:srgbClr val="000000"/>
              </a:solidFill>
              <a:round/>
              <a:headEnd/>
              <a:tailEnd/>
            </a14:hiddenLine>
          </a:ext>
        </a:extLst>
      </xdr:spPr>
    </xdr:sp>
    <xdr:clientData/>
  </xdr:twoCellAnchor>
  <xdr:twoCellAnchor>
    <xdr:from>
      <xdr:col>0</xdr:col>
      <xdr:colOff>419100</xdr:colOff>
      <xdr:row>39</xdr:row>
      <xdr:rowOff>0</xdr:rowOff>
    </xdr:from>
    <xdr:to>
      <xdr:col>0</xdr:col>
      <xdr:colOff>419100</xdr:colOff>
      <xdr:row>45</xdr:row>
      <xdr:rowOff>9525</xdr:rowOff>
    </xdr:to>
    <xdr:sp macro="" textlink="">
      <xdr:nvSpPr>
        <xdr:cNvPr id="164952" name="Line 99">
          <a:extLst>
            <a:ext uri="{FF2B5EF4-FFF2-40B4-BE49-F238E27FC236}">
              <a16:creationId xmlns:a16="http://schemas.microsoft.com/office/drawing/2014/main" id="{00000000-0008-0000-0300-000058840200}"/>
            </a:ext>
          </a:extLst>
        </xdr:cNvPr>
        <xdr:cNvSpPr>
          <a:spLocks noChangeShapeType="1"/>
        </xdr:cNvSpPr>
      </xdr:nvSpPr>
      <xdr:spPr bwMode="auto">
        <a:xfrm>
          <a:off x="419100" y="6648450"/>
          <a:ext cx="0" cy="103822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18</xdr:row>
      <xdr:rowOff>0</xdr:rowOff>
    </xdr:from>
    <xdr:to>
      <xdr:col>0</xdr:col>
      <xdr:colOff>704850</xdr:colOff>
      <xdr:row>18</xdr:row>
      <xdr:rowOff>0</xdr:rowOff>
    </xdr:to>
    <xdr:sp macro="" textlink="">
      <xdr:nvSpPr>
        <xdr:cNvPr id="52225" name="Text Box 1">
          <a:extLst>
            <a:ext uri="{FF2B5EF4-FFF2-40B4-BE49-F238E27FC236}">
              <a16:creationId xmlns:a16="http://schemas.microsoft.com/office/drawing/2014/main" id="{00000000-0008-0000-0400-000001CC0000}"/>
            </a:ext>
          </a:extLst>
        </xdr:cNvPr>
        <xdr:cNvSpPr txBox="1">
          <a:spLocks noChangeArrowheads="1"/>
        </xdr:cNvSpPr>
      </xdr:nvSpPr>
      <xdr:spPr bwMode="auto">
        <a:xfrm>
          <a:off x="19050" y="3200400"/>
          <a:ext cx="685800" cy="0"/>
        </a:xfrm>
        <a:prstGeom prst="rect">
          <a:avLst/>
        </a:prstGeom>
        <a:solidFill>
          <a:srgbClr val="FFFFFF"/>
        </a:solidFill>
        <a:ln w="1">
          <a:noFill/>
          <a:miter lim="800000"/>
          <a:headEnd/>
          <a:tailEnd/>
        </a:ln>
      </xdr:spPr>
      <xdr:txBody>
        <a:bodyPr vertOverflow="clip" vert="wordArtVertRtl" wrap="square" lIns="36576" tIns="0" rIns="36576" bIns="0" anchor="ctr" upright="1"/>
        <a:lstStyle/>
        <a:p>
          <a:pPr algn="ctr" rtl="0">
            <a:lnSpc>
              <a:spcPts val="1300"/>
            </a:lnSpc>
            <a:defRPr sz="1000"/>
          </a:pPr>
          <a:r>
            <a:rPr lang="ja-JP" altLang="en-US" sz="1200" b="1" i="0" u="none" strike="noStrike" baseline="0">
              <a:solidFill>
                <a:srgbClr val="000000"/>
              </a:solidFill>
              <a:latin typeface="HG丸ｺﾞｼｯｸM-PRO"/>
              <a:ea typeface="HG丸ｺﾞｼｯｸM-PRO"/>
            </a:rPr>
            <a:t>西条市</a:t>
          </a:r>
        </a:p>
      </xdr:txBody>
    </xdr:sp>
    <xdr:clientData/>
  </xdr:twoCellAnchor>
  <xdr:twoCellAnchor>
    <xdr:from>
      <xdr:col>0</xdr:col>
      <xdr:colOff>19050</xdr:colOff>
      <xdr:row>28</xdr:row>
      <xdr:rowOff>0</xdr:rowOff>
    </xdr:from>
    <xdr:to>
      <xdr:col>0</xdr:col>
      <xdr:colOff>714375</xdr:colOff>
      <xdr:row>28</xdr:row>
      <xdr:rowOff>0</xdr:rowOff>
    </xdr:to>
    <xdr:sp macro="" textlink="">
      <xdr:nvSpPr>
        <xdr:cNvPr id="52226" name="Text Box 2">
          <a:extLst>
            <a:ext uri="{FF2B5EF4-FFF2-40B4-BE49-F238E27FC236}">
              <a16:creationId xmlns:a16="http://schemas.microsoft.com/office/drawing/2014/main" id="{00000000-0008-0000-0400-000002CC0000}"/>
            </a:ext>
          </a:extLst>
        </xdr:cNvPr>
        <xdr:cNvSpPr txBox="1">
          <a:spLocks noChangeArrowheads="1"/>
        </xdr:cNvSpPr>
      </xdr:nvSpPr>
      <xdr:spPr bwMode="auto">
        <a:xfrm>
          <a:off x="19050" y="4914900"/>
          <a:ext cx="695325" cy="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defRPr sz="1000"/>
          </a:pPr>
          <a:r>
            <a:rPr lang="ja-JP" altLang="en-US" sz="1200" b="1" i="0" u="none" strike="noStrike" baseline="0">
              <a:solidFill>
                <a:srgbClr val="000000"/>
              </a:solidFill>
              <a:latin typeface="HG丸ｺﾞｼｯｸM-PRO"/>
              <a:ea typeface="HG丸ｺﾞｼｯｸM-PRO"/>
            </a:rPr>
            <a:t>宇摩郡</a:t>
          </a:r>
        </a:p>
        <a:p>
          <a:pPr algn="ctr" rtl="0">
            <a:defRPr sz="1000"/>
          </a:pPr>
          <a:r>
            <a:rPr lang="ja-JP" altLang="en-US" sz="1000" b="0" i="0" u="none" strike="noStrike" baseline="0">
              <a:solidFill>
                <a:srgbClr val="000000"/>
              </a:solidFill>
              <a:latin typeface="HG丸ｺﾞｼｯｸM-PRO"/>
              <a:ea typeface="HG丸ｺﾞｼｯｸM-PRO"/>
            </a:rPr>
            <a:t>土居町</a:t>
          </a:r>
        </a:p>
      </xdr:txBody>
    </xdr:sp>
    <xdr:clientData/>
  </xdr:twoCellAnchor>
  <xdr:twoCellAnchor editAs="oneCell">
    <xdr:from>
      <xdr:col>16</xdr:col>
      <xdr:colOff>628650</xdr:colOff>
      <xdr:row>45</xdr:row>
      <xdr:rowOff>28575</xdr:rowOff>
    </xdr:from>
    <xdr:to>
      <xdr:col>19</xdr:col>
      <xdr:colOff>76200</xdr:colOff>
      <xdr:row>47</xdr:row>
      <xdr:rowOff>38100</xdr:rowOff>
    </xdr:to>
    <xdr:pic>
      <xdr:nvPicPr>
        <xdr:cNvPr id="130972" name="Picture 3" descr="C:\ハード\My Pictures\西広ロゴ\名称未設定-6.JPG">
          <a:extLst>
            <a:ext uri="{FF2B5EF4-FFF2-40B4-BE49-F238E27FC236}">
              <a16:creationId xmlns:a16="http://schemas.microsoft.com/office/drawing/2014/main" id="{00000000-0008-0000-0400-00009CFF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30050" y="7858125"/>
          <a:ext cx="154305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352425</xdr:colOff>
      <xdr:row>2</xdr:row>
      <xdr:rowOff>161925</xdr:rowOff>
    </xdr:from>
    <xdr:to>
      <xdr:col>12</xdr:col>
      <xdr:colOff>609600</xdr:colOff>
      <xdr:row>4</xdr:row>
      <xdr:rowOff>38100</xdr:rowOff>
    </xdr:to>
    <xdr:sp macro="" textlink="">
      <xdr:nvSpPr>
        <xdr:cNvPr id="52228" name="Text Box 4">
          <a:extLst>
            <a:ext uri="{FF2B5EF4-FFF2-40B4-BE49-F238E27FC236}">
              <a16:creationId xmlns:a16="http://schemas.microsoft.com/office/drawing/2014/main" id="{00000000-0008-0000-0400-000004CC0000}"/>
            </a:ext>
          </a:extLst>
        </xdr:cNvPr>
        <xdr:cNvSpPr txBox="1">
          <a:spLocks noChangeArrowheads="1"/>
        </xdr:cNvSpPr>
      </xdr:nvSpPr>
      <xdr:spPr bwMode="auto">
        <a:xfrm>
          <a:off x="8839200" y="581025"/>
          <a:ext cx="257175" cy="23812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14</xdr:col>
      <xdr:colOff>285750</xdr:colOff>
      <xdr:row>2</xdr:row>
      <xdr:rowOff>161925</xdr:rowOff>
    </xdr:from>
    <xdr:to>
      <xdr:col>14</xdr:col>
      <xdr:colOff>552450</xdr:colOff>
      <xdr:row>4</xdr:row>
      <xdr:rowOff>57150</xdr:rowOff>
    </xdr:to>
    <xdr:sp macro="" textlink="">
      <xdr:nvSpPr>
        <xdr:cNvPr id="52229" name="Text Box 5">
          <a:extLst>
            <a:ext uri="{FF2B5EF4-FFF2-40B4-BE49-F238E27FC236}">
              <a16:creationId xmlns:a16="http://schemas.microsoft.com/office/drawing/2014/main" id="{00000000-0008-0000-0400-000005CC0000}"/>
            </a:ext>
          </a:extLst>
        </xdr:cNvPr>
        <xdr:cNvSpPr txBox="1">
          <a:spLocks noChangeArrowheads="1"/>
        </xdr:cNvSpPr>
      </xdr:nvSpPr>
      <xdr:spPr bwMode="auto">
        <a:xfrm>
          <a:off x="10248900" y="581025"/>
          <a:ext cx="266700" cy="25717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16</xdr:col>
      <xdr:colOff>514350</xdr:colOff>
      <xdr:row>54</xdr:row>
      <xdr:rowOff>104775</xdr:rowOff>
    </xdr:from>
    <xdr:to>
      <xdr:col>18</xdr:col>
      <xdr:colOff>558165</xdr:colOff>
      <xdr:row>56</xdr:row>
      <xdr:rowOff>152400</xdr:rowOff>
    </xdr:to>
    <xdr:pic>
      <xdr:nvPicPr>
        <xdr:cNvPr id="162066" name="Picture 6" descr="C:\ハード\My Pictures\西広ロゴ\名称未設定-6.JPG">
          <a:extLst>
            <a:ext uri="{FF2B5EF4-FFF2-40B4-BE49-F238E27FC236}">
              <a16:creationId xmlns:a16="http://schemas.microsoft.com/office/drawing/2014/main" id="{00000000-0008-0000-0500-00001279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91975" y="9829800"/>
          <a:ext cx="15430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352425</xdr:colOff>
      <xdr:row>2</xdr:row>
      <xdr:rowOff>161925</xdr:rowOff>
    </xdr:from>
    <xdr:to>
      <xdr:col>12</xdr:col>
      <xdr:colOff>609600</xdr:colOff>
      <xdr:row>4</xdr:row>
      <xdr:rowOff>38100</xdr:rowOff>
    </xdr:to>
    <xdr:sp macro="" textlink="">
      <xdr:nvSpPr>
        <xdr:cNvPr id="53255" name="Text Box 7">
          <a:extLst>
            <a:ext uri="{FF2B5EF4-FFF2-40B4-BE49-F238E27FC236}">
              <a16:creationId xmlns:a16="http://schemas.microsoft.com/office/drawing/2014/main" id="{00000000-0008-0000-0500-000007D00000}"/>
            </a:ext>
          </a:extLst>
        </xdr:cNvPr>
        <xdr:cNvSpPr txBox="1">
          <a:spLocks noChangeArrowheads="1"/>
        </xdr:cNvSpPr>
      </xdr:nvSpPr>
      <xdr:spPr bwMode="auto">
        <a:xfrm>
          <a:off x="9115425" y="581025"/>
          <a:ext cx="257175" cy="23812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14</xdr:col>
      <xdr:colOff>285750</xdr:colOff>
      <xdr:row>2</xdr:row>
      <xdr:rowOff>161925</xdr:rowOff>
    </xdr:from>
    <xdr:to>
      <xdr:col>14</xdr:col>
      <xdr:colOff>552450</xdr:colOff>
      <xdr:row>4</xdr:row>
      <xdr:rowOff>57150</xdr:rowOff>
    </xdr:to>
    <xdr:sp macro="" textlink="">
      <xdr:nvSpPr>
        <xdr:cNvPr id="53256" name="Text Box 8">
          <a:extLst>
            <a:ext uri="{FF2B5EF4-FFF2-40B4-BE49-F238E27FC236}">
              <a16:creationId xmlns:a16="http://schemas.microsoft.com/office/drawing/2014/main" id="{00000000-0008-0000-0500-000008D00000}"/>
            </a:ext>
          </a:extLst>
        </xdr:cNvPr>
        <xdr:cNvSpPr txBox="1">
          <a:spLocks noChangeArrowheads="1"/>
        </xdr:cNvSpPr>
      </xdr:nvSpPr>
      <xdr:spPr bwMode="auto">
        <a:xfrm>
          <a:off x="10525125" y="581025"/>
          <a:ext cx="266700" cy="25717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0</xdr:col>
      <xdr:colOff>19050</xdr:colOff>
      <xdr:row>33</xdr:row>
      <xdr:rowOff>19050</xdr:rowOff>
    </xdr:from>
    <xdr:to>
      <xdr:col>0</xdr:col>
      <xdr:colOff>314325</xdr:colOff>
      <xdr:row>38</xdr:row>
      <xdr:rowOff>114300</xdr:rowOff>
    </xdr:to>
    <xdr:sp macro="" textlink="">
      <xdr:nvSpPr>
        <xdr:cNvPr id="53269" name="テキスト 1">
          <a:extLst>
            <a:ext uri="{FF2B5EF4-FFF2-40B4-BE49-F238E27FC236}">
              <a16:creationId xmlns:a16="http://schemas.microsoft.com/office/drawing/2014/main" id="{00000000-0008-0000-0500-000015D00000}"/>
            </a:ext>
          </a:extLst>
        </xdr:cNvPr>
        <xdr:cNvSpPr txBox="1">
          <a:spLocks noChangeArrowheads="1"/>
        </xdr:cNvSpPr>
      </xdr:nvSpPr>
      <xdr:spPr bwMode="auto">
        <a:xfrm>
          <a:off x="19050" y="6134100"/>
          <a:ext cx="295275" cy="95250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lnSpc>
              <a:spcPts val="1300"/>
            </a:lnSpc>
            <a:defRPr sz="1000"/>
          </a:pPr>
          <a:r>
            <a:rPr lang="ja-JP" altLang="en-US" sz="1200" b="1" i="0" u="none" strike="noStrike" baseline="0">
              <a:solidFill>
                <a:srgbClr val="000000"/>
              </a:solidFill>
              <a:latin typeface="HG丸ｺﾞｼｯｸM-PRO"/>
              <a:ea typeface="HG丸ｺﾞｼｯｸM-PRO"/>
            </a:rPr>
            <a:t>南宇和郡</a:t>
          </a:r>
        </a:p>
      </xdr:txBody>
    </xdr:sp>
    <xdr:clientData/>
  </xdr:twoCellAnchor>
  <xdr:twoCellAnchor>
    <xdr:from>
      <xdr:col>0</xdr:col>
      <xdr:colOff>333375</xdr:colOff>
      <xdr:row>33</xdr:row>
      <xdr:rowOff>28575</xdr:rowOff>
    </xdr:from>
    <xdr:to>
      <xdr:col>0</xdr:col>
      <xdr:colOff>333375</xdr:colOff>
      <xdr:row>39</xdr:row>
      <xdr:rowOff>19050</xdr:rowOff>
    </xdr:to>
    <xdr:sp macro="" textlink="">
      <xdr:nvSpPr>
        <xdr:cNvPr id="162070" name="Line 22">
          <a:extLst>
            <a:ext uri="{FF2B5EF4-FFF2-40B4-BE49-F238E27FC236}">
              <a16:creationId xmlns:a16="http://schemas.microsoft.com/office/drawing/2014/main" id="{00000000-0008-0000-0500-000016790200}"/>
            </a:ext>
          </a:extLst>
        </xdr:cNvPr>
        <xdr:cNvSpPr>
          <a:spLocks noChangeShapeType="1"/>
        </xdr:cNvSpPr>
      </xdr:nvSpPr>
      <xdr:spPr bwMode="auto">
        <a:xfrm>
          <a:off x="333375" y="6143625"/>
          <a:ext cx="0" cy="10191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xdr:colOff>
      <xdr:row>15</xdr:row>
      <xdr:rowOff>85725</xdr:rowOff>
    </xdr:from>
    <xdr:to>
      <xdr:col>0</xdr:col>
      <xdr:colOff>314325</xdr:colOff>
      <xdr:row>20</xdr:row>
      <xdr:rowOff>114300</xdr:rowOff>
    </xdr:to>
    <xdr:sp macro="" textlink="">
      <xdr:nvSpPr>
        <xdr:cNvPr id="53272" name="テキスト 1">
          <a:extLst>
            <a:ext uri="{FF2B5EF4-FFF2-40B4-BE49-F238E27FC236}">
              <a16:creationId xmlns:a16="http://schemas.microsoft.com/office/drawing/2014/main" id="{00000000-0008-0000-0500-000018D00000}"/>
            </a:ext>
          </a:extLst>
        </xdr:cNvPr>
        <xdr:cNvSpPr txBox="1">
          <a:spLocks noChangeArrowheads="1"/>
        </xdr:cNvSpPr>
      </xdr:nvSpPr>
      <xdr:spPr bwMode="auto">
        <a:xfrm>
          <a:off x="47625" y="2943225"/>
          <a:ext cx="266700" cy="885825"/>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lnSpc>
              <a:spcPts val="1200"/>
            </a:lnSpc>
            <a:defRPr sz="1000"/>
          </a:pPr>
          <a:endParaRPr lang="en-US" altLang="ja-JP" sz="1000" b="1" i="0" u="none" strike="noStrike" baseline="0">
            <a:solidFill>
              <a:srgbClr val="000000"/>
            </a:solidFill>
            <a:latin typeface="HG丸ｺﾞｼｯｸM-PRO"/>
            <a:ea typeface="HG丸ｺﾞｼｯｸM-PRO"/>
          </a:endParaRPr>
        </a:p>
        <a:p>
          <a:pPr algn="ctr" rtl="0">
            <a:lnSpc>
              <a:spcPts val="1200"/>
            </a:lnSpc>
            <a:defRPr sz="1000"/>
          </a:pPr>
          <a:r>
            <a:rPr lang="ja-JP" altLang="en-US" sz="1000" b="1" i="0" u="none" strike="noStrike" baseline="0">
              <a:solidFill>
                <a:srgbClr val="000000"/>
              </a:solidFill>
              <a:latin typeface="HG丸ｺﾞｼｯｸM-PRO"/>
              <a:ea typeface="HG丸ｺﾞｼｯｸM-PRO"/>
            </a:rPr>
            <a:t>宇和島市</a:t>
          </a:r>
          <a:endParaRPr lang="ja-JP" altLang="en-US" sz="1100" b="1" i="0" u="none" strike="noStrike" baseline="0">
            <a:solidFill>
              <a:srgbClr val="000000"/>
            </a:solidFill>
            <a:latin typeface="HG丸ｺﾞｼｯｸM-PRO"/>
            <a:ea typeface="HG丸ｺﾞｼｯｸM-PRO"/>
          </a:endParaRPr>
        </a:p>
        <a:p>
          <a:pPr algn="ctr" rtl="0">
            <a:lnSpc>
              <a:spcPts val="1600"/>
            </a:lnSpc>
            <a:defRPr sz="1000"/>
          </a:pPr>
          <a:endParaRPr lang="ja-JP" altLang="en-US" sz="1100" b="1" i="0" u="none" strike="noStrike" baseline="0">
            <a:solidFill>
              <a:srgbClr val="000000"/>
            </a:solidFill>
            <a:latin typeface="HG丸ｺﾞｼｯｸM-PRO"/>
            <a:ea typeface="HG丸ｺﾞｼｯｸM-PRO"/>
          </a:endParaRPr>
        </a:p>
      </xdr:txBody>
    </xdr:sp>
    <xdr:clientData/>
  </xdr:twoCellAnchor>
  <xdr:twoCellAnchor>
    <xdr:from>
      <xdr:col>0</xdr:col>
      <xdr:colOff>304800</xdr:colOff>
      <xdr:row>15</xdr:row>
      <xdr:rowOff>19050</xdr:rowOff>
    </xdr:from>
    <xdr:to>
      <xdr:col>0</xdr:col>
      <xdr:colOff>304800</xdr:colOff>
      <xdr:row>21</xdr:row>
      <xdr:rowOff>9525</xdr:rowOff>
    </xdr:to>
    <xdr:sp macro="" textlink="">
      <xdr:nvSpPr>
        <xdr:cNvPr id="162072" name="Line 25">
          <a:extLst>
            <a:ext uri="{FF2B5EF4-FFF2-40B4-BE49-F238E27FC236}">
              <a16:creationId xmlns:a16="http://schemas.microsoft.com/office/drawing/2014/main" id="{00000000-0008-0000-0500-000018790200}"/>
            </a:ext>
          </a:extLst>
        </xdr:cNvPr>
        <xdr:cNvSpPr>
          <a:spLocks noChangeShapeType="1"/>
        </xdr:cNvSpPr>
      </xdr:nvSpPr>
      <xdr:spPr bwMode="auto">
        <a:xfrm>
          <a:off x="304800" y="2876550"/>
          <a:ext cx="0" cy="10191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xdr:colOff>
      <xdr:row>40</xdr:row>
      <xdr:rowOff>28575</xdr:rowOff>
    </xdr:from>
    <xdr:to>
      <xdr:col>0</xdr:col>
      <xdr:colOff>352425</xdr:colOff>
      <xdr:row>51</xdr:row>
      <xdr:rowOff>161925</xdr:rowOff>
    </xdr:to>
    <xdr:sp macro="" textlink="">
      <xdr:nvSpPr>
        <xdr:cNvPr id="53276" name="テキスト 1">
          <a:extLst>
            <a:ext uri="{FF2B5EF4-FFF2-40B4-BE49-F238E27FC236}">
              <a16:creationId xmlns:a16="http://schemas.microsoft.com/office/drawing/2014/main" id="{00000000-0008-0000-0500-00001CD00000}"/>
            </a:ext>
          </a:extLst>
        </xdr:cNvPr>
        <xdr:cNvSpPr txBox="1">
          <a:spLocks noChangeArrowheads="1"/>
        </xdr:cNvSpPr>
      </xdr:nvSpPr>
      <xdr:spPr bwMode="auto">
        <a:xfrm>
          <a:off x="47625" y="7343775"/>
          <a:ext cx="304800" cy="201930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lnSpc>
              <a:spcPts val="1700"/>
            </a:lnSpc>
            <a:defRPr sz="1000"/>
          </a:pPr>
          <a:r>
            <a:rPr lang="ja-JP" altLang="en-US" sz="1400" b="1" i="0" u="none" strike="noStrike" baseline="0">
              <a:solidFill>
                <a:srgbClr val="000000"/>
              </a:solidFill>
              <a:latin typeface="HG丸ｺﾞｼｯｸM-PRO"/>
              <a:ea typeface="HG丸ｺﾞｼｯｸM-PRO"/>
            </a:rPr>
            <a:t>西　　</a:t>
          </a:r>
        </a:p>
        <a:p>
          <a:pPr algn="ctr" rtl="0">
            <a:lnSpc>
              <a:spcPts val="1700"/>
            </a:lnSpc>
            <a:defRPr sz="1000"/>
          </a:pPr>
          <a:endParaRPr lang="ja-JP" altLang="en-US" sz="1400" b="1" i="0" u="none" strike="noStrike" baseline="0">
            <a:solidFill>
              <a:srgbClr val="000000"/>
            </a:solidFill>
            <a:latin typeface="HG丸ｺﾞｼｯｸM-PRO"/>
            <a:ea typeface="HG丸ｺﾞｼｯｸM-PRO"/>
          </a:endParaRPr>
        </a:p>
        <a:p>
          <a:pPr algn="ctr" rtl="0">
            <a:lnSpc>
              <a:spcPts val="1700"/>
            </a:lnSpc>
            <a:defRPr sz="1000"/>
          </a:pPr>
          <a:r>
            <a:rPr lang="ja-JP" altLang="en-US" sz="1400" b="1" i="0" u="none" strike="noStrike" baseline="0">
              <a:solidFill>
                <a:srgbClr val="000000"/>
              </a:solidFill>
              <a:latin typeface="HG丸ｺﾞｼｯｸM-PRO"/>
              <a:ea typeface="HG丸ｺﾞｼｯｸM-PRO"/>
            </a:rPr>
            <a:t>予</a:t>
          </a:r>
        </a:p>
        <a:p>
          <a:pPr algn="ctr" rtl="0">
            <a:lnSpc>
              <a:spcPts val="1700"/>
            </a:lnSpc>
            <a:defRPr sz="1000"/>
          </a:pPr>
          <a:endParaRPr lang="ja-JP" altLang="en-US" sz="1400" b="1" i="0" u="none" strike="noStrike" baseline="0">
            <a:solidFill>
              <a:srgbClr val="000000"/>
            </a:solidFill>
            <a:latin typeface="HG丸ｺﾞｼｯｸM-PRO"/>
            <a:ea typeface="HG丸ｺﾞｼｯｸM-PRO"/>
          </a:endParaRPr>
        </a:p>
        <a:p>
          <a:pPr algn="ctr" rtl="0">
            <a:lnSpc>
              <a:spcPts val="1700"/>
            </a:lnSpc>
            <a:defRPr sz="1000"/>
          </a:pPr>
          <a:r>
            <a:rPr lang="ja-JP" altLang="en-US" sz="1400" b="1" i="0" u="none" strike="noStrike" baseline="0">
              <a:solidFill>
                <a:srgbClr val="000000"/>
              </a:solidFill>
              <a:latin typeface="HG丸ｺﾞｼｯｸM-PRO"/>
              <a:ea typeface="HG丸ｺﾞｼｯｸM-PRO"/>
            </a:rPr>
            <a:t>市</a:t>
          </a:r>
        </a:p>
        <a:p>
          <a:pPr algn="ctr" rtl="0">
            <a:lnSpc>
              <a:spcPts val="1500"/>
            </a:lnSpc>
            <a:defRPr sz="1000"/>
          </a:pPr>
          <a:r>
            <a:rPr lang="ja-JP" altLang="en-US" sz="1200" b="1" i="0" u="none" strike="noStrike" baseline="0">
              <a:solidFill>
                <a:srgbClr val="000000"/>
              </a:solidFill>
              <a:latin typeface="HG丸ｺﾞｼｯｸM-PRO"/>
              <a:ea typeface="HG丸ｺﾞｼｯｸM-PRO"/>
            </a:rPr>
            <a:t>　</a:t>
          </a:r>
        </a:p>
      </xdr:txBody>
    </xdr:sp>
    <xdr:clientData/>
  </xdr:twoCellAnchor>
  <xdr:twoCellAnchor>
    <xdr:from>
      <xdr:col>0</xdr:col>
      <xdr:colOff>371475</xdr:colOff>
      <xdr:row>40</xdr:row>
      <xdr:rowOff>28575</xdr:rowOff>
    </xdr:from>
    <xdr:to>
      <xdr:col>0</xdr:col>
      <xdr:colOff>371475</xdr:colOff>
      <xdr:row>51</xdr:row>
      <xdr:rowOff>161925</xdr:rowOff>
    </xdr:to>
    <xdr:sp macro="" textlink="">
      <xdr:nvSpPr>
        <xdr:cNvPr id="162075" name="Line 29">
          <a:extLst>
            <a:ext uri="{FF2B5EF4-FFF2-40B4-BE49-F238E27FC236}">
              <a16:creationId xmlns:a16="http://schemas.microsoft.com/office/drawing/2014/main" id="{00000000-0008-0000-0500-00001B790200}"/>
            </a:ext>
          </a:extLst>
        </xdr:cNvPr>
        <xdr:cNvSpPr>
          <a:spLocks noChangeShapeType="1"/>
        </xdr:cNvSpPr>
      </xdr:nvSpPr>
      <xdr:spPr bwMode="auto">
        <a:xfrm flipH="1">
          <a:off x="371475" y="7343775"/>
          <a:ext cx="0" cy="201930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333375</xdr:colOff>
      <xdr:row>24</xdr:row>
      <xdr:rowOff>9525</xdr:rowOff>
    </xdr:from>
    <xdr:to>
      <xdr:col>0</xdr:col>
      <xdr:colOff>333375</xdr:colOff>
      <xdr:row>31</xdr:row>
      <xdr:rowOff>161925</xdr:rowOff>
    </xdr:to>
    <xdr:sp macro="" textlink="">
      <xdr:nvSpPr>
        <xdr:cNvPr id="162076" name="Line 30">
          <a:extLst>
            <a:ext uri="{FF2B5EF4-FFF2-40B4-BE49-F238E27FC236}">
              <a16:creationId xmlns:a16="http://schemas.microsoft.com/office/drawing/2014/main" id="{00000000-0008-0000-0500-00001C790200}"/>
            </a:ext>
          </a:extLst>
        </xdr:cNvPr>
        <xdr:cNvSpPr>
          <a:spLocks noChangeShapeType="1"/>
        </xdr:cNvSpPr>
      </xdr:nvSpPr>
      <xdr:spPr bwMode="auto">
        <a:xfrm>
          <a:off x="333375" y="4518025"/>
          <a:ext cx="0" cy="1397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333375</xdr:colOff>
      <xdr:row>24</xdr:row>
      <xdr:rowOff>9525</xdr:rowOff>
    </xdr:from>
    <xdr:to>
      <xdr:col>0</xdr:col>
      <xdr:colOff>333375</xdr:colOff>
      <xdr:row>31</xdr:row>
      <xdr:rowOff>161925</xdr:rowOff>
    </xdr:to>
    <xdr:sp macro="" textlink="">
      <xdr:nvSpPr>
        <xdr:cNvPr id="13" name="Line 30">
          <a:extLst>
            <a:ext uri="{FF2B5EF4-FFF2-40B4-BE49-F238E27FC236}">
              <a16:creationId xmlns:a16="http://schemas.microsoft.com/office/drawing/2014/main" id="{00000000-0008-0000-0500-00000D000000}"/>
            </a:ext>
          </a:extLst>
        </xdr:cNvPr>
        <xdr:cNvSpPr>
          <a:spLocks noChangeShapeType="1"/>
        </xdr:cNvSpPr>
      </xdr:nvSpPr>
      <xdr:spPr bwMode="auto">
        <a:xfrm>
          <a:off x="333375" y="4238625"/>
          <a:ext cx="0" cy="13525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25400</xdr:colOff>
      <xdr:row>25</xdr:row>
      <xdr:rowOff>25400</xdr:rowOff>
    </xdr:from>
    <xdr:to>
      <xdr:col>0</xdr:col>
      <xdr:colOff>320675</xdr:colOff>
      <xdr:row>30</xdr:row>
      <xdr:rowOff>120650</xdr:rowOff>
    </xdr:to>
    <xdr:sp macro="" textlink="">
      <xdr:nvSpPr>
        <xdr:cNvPr id="14" name="テキスト 1">
          <a:extLst>
            <a:ext uri="{FF2B5EF4-FFF2-40B4-BE49-F238E27FC236}">
              <a16:creationId xmlns:a16="http://schemas.microsoft.com/office/drawing/2014/main" id="{00000000-0008-0000-0500-00000E000000}"/>
            </a:ext>
          </a:extLst>
        </xdr:cNvPr>
        <xdr:cNvSpPr txBox="1">
          <a:spLocks noChangeArrowheads="1"/>
        </xdr:cNvSpPr>
      </xdr:nvSpPr>
      <xdr:spPr bwMode="auto">
        <a:xfrm>
          <a:off x="25400" y="4425950"/>
          <a:ext cx="295275" cy="95250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lnSpc>
              <a:spcPts val="1300"/>
            </a:lnSpc>
            <a:defRPr sz="1000"/>
          </a:pPr>
          <a:r>
            <a:rPr lang="ja-JP" altLang="en-US" sz="1200" b="1" i="0" u="none" strike="noStrike" baseline="0">
              <a:solidFill>
                <a:srgbClr val="000000"/>
              </a:solidFill>
              <a:latin typeface="HG丸ｺﾞｼｯｸM-PRO"/>
              <a:ea typeface="HG丸ｺﾞｼｯｸM-PRO"/>
            </a:rPr>
            <a:t>北宇和郡</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15</xdr:row>
      <xdr:rowOff>19050</xdr:rowOff>
    </xdr:from>
    <xdr:to>
      <xdr:col>0</xdr:col>
      <xdr:colOff>314325</xdr:colOff>
      <xdr:row>22</xdr:row>
      <xdr:rowOff>0</xdr:rowOff>
    </xdr:to>
    <xdr:sp macro="" textlink="">
      <xdr:nvSpPr>
        <xdr:cNvPr id="54273" name="テキスト 1">
          <a:extLst>
            <a:ext uri="{FF2B5EF4-FFF2-40B4-BE49-F238E27FC236}">
              <a16:creationId xmlns:a16="http://schemas.microsoft.com/office/drawing/2014/main" id="{00000000-0008-0000-0600-000001D40000}"/>
            </a:ext>
          </a:extLst>
        </xdr:cNvPr>
        <xdr:cNvSpPr txBox="1">
          <a:spLocks noChangeArrowheads="1"/>
        </xdr:cNvSpPr>
      </xdr:nvSpPr>
      <xdr:spPr bwMode="auto">
        <a:xfrm>
          <a:off x="19050" y="2705100"/>
          <a:ext cx="295275" cy="118110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lnSpc>
              <a:spcPts val="1400"/>
            </a:lnSpc>
            <a:defRPr sz="1000"/>
          </a:pPr>
          <a:r>
            <a:rPr lang="ja-JP" altLang="en-US" sz="1200" b="1" i="0" u="none" strike="noStrike" baseline="0">
              <a:solidFill>
                <a:srgbClr val="000000"/>
              </a:solidFill>
              <a:latin typeface="HG丸ｺﾞｼｯｸM-PRO"/>
              <a:ea typeface="HG丸ｺﾞｼｯｸM-PRO"/>
            </a:rPr>
            <a:t>西宇</a:t>
          </a:r>
        </a:p>
        <a:p>
          <a:pPr algn="ctr" rtl="0">
            <a:lnSpc>
              <a:spcPts val="1300"/>
            </a:lnSpc>
            <a:defRPr sz="1000"/>
          </a:pPr>
          <a:r>
            <a:rPr lang="ja-JP" altLang="en-US" sz="1200" b="1" i="0" u="none" strike="noStrike" baseline="0">
              <a:solidFill>
                <a:srgbClr val="000000"/>
              </a:solidFill>
              <a:latin typeface="HG丸ｺﾞｼｯｸM-PRO"/>
              <a:ea typeface="HG丸ｺﾞｼｯｸM-PRO"/>
            </a:rPr>
            <a:t>和</a:t>
          </a:r>
        </a:p>
        <a:p>
          <a:pPr algn="ctr" rtl="0">
            <a:lnSpc>
              <a:spcPts val="1300"/>
            </a:lnSpc>
            <a:defRPr sz="1000"/>
          </a:pPr>
          <a:r>
            <a:rPr lang="ja-JP" altLang="en-US" sz="1200" b="1" i="0" u="none" strike="noStrike" baseline="0">
              <a:solidFill>
                <a:srgbClr val="000000"/>
              </a:solidFill>
              <a:latin typeface="HG丸ｺﾞｼｯｸM-PRO"/>
              <a:ea typeface="HG丸ｺﾞｼｯｸM-PRO"/>
            </a:rPr>
            <a:t>郡</a:t>
          </a:r>
        </a:p>
      </xdr:txBody>
    </xdr:sp>
    <xdr:clientData/>
  </xdr:twoCellAnchor>
  <xdr:twoCellAnchor>
    <xdr:from>
      <xdr:col>0</xdr:col>
      <xdr:colOff>323850</xdr:colOff>
      <xdr:row>15</xdr:row>
      <xdr:rowOff>9525</xdr:rowOff>
    </xdr:from>
    <xdr:to>
      <xdr:col>0</xdr:col>
      <xdr:colOff>323850</xdr:colOff>
      <xdr:row>22</xdr:row>
      <xdr:rowOff>9525</xdr:rowOff>
    </xdr:to>
    <xdr:sp macro="" textlink="">
      <xdr:nvSpPr>
        <xdr:cNvPr id="149293" name="Line 2">
          <a:extLst>
            <a:ext uri="{FF2B5EF4-FFF2-40B4-BE49-F238E27FC236}">
              <a16:creationId xmlns:a16="http://schemas.microsoft.com/office/drawing/2014/main" id="{00000000-0008-0000-0600-00002D470200}"/>
            </a:ext>
          </a:extLst>
        </xdr:cNvPr>
        <xdr:cNvSpPr>
          <a:spLocks noChangeShapeType="1"/>
        </xdr:cNvSpPr>
      </xdr:nvSpPr>
      <xdr:spPr bwMode="auto">
        <a:xfrm>
          <a:off x="323850" y="269557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36</xdr:row>
      <xdr:rowOff>19050</xdr:rowOff>
    </xdr:from>
    <xdr:to>
      <xdr:col>0</xdr:col>
      <xdr:colOff>314325</xdr:colOff>
      <xdr:row>41</xdr:row>
      <xdr:rowOff>0</xdr:rowOff>
    </xdr:to>
    <xdr:sp macro="" textlink="">
      <xdr:nvSpPr>
        <xdr:cNvPr id="54275" name="テキスト 1">
          <a:extLst>
            <a:ext uri="{FF2B5EF4-FFF2-40B4-BE49-F238E27FC236}">
              <a16:creationId xmlns:a16="http://schemas.microsoft.com/office/drawing/2014/main" id="{00000000-0008-0000-0600-000003D40000}"/>
            </a:ext>
          </a:extLst>
        </xdr:cNvPr>
        <xdr:cNvSpPr txBox="1">
          <a:spLocks noChangeArrowheads="1"/>
        </xdr:cNvSpPr>
      </xdr:nvSpPr>
      <xdr:spPr bwMode="auto">
        <a:xfrm>
          <a:off x="19050" y="6305550"/>
          <a:ext cx="295275" cy="83820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lnSpc>
              <a:spcPts val="1400"/>
            </a:lnSpc>
            <a:defRPr sz="1000"/>
          </a:pPr>
          <a:r>
            <a:rPr lang="ja-JP" altLang="en-US" sz="1200" b="1" i="0" u="none" strike="noStrike" baseline="0">
              <a:solidFill>
                <a:srgbClr val="000000"/>
              </a:solidFill>
              <a:latin typeface="HG丸ｺﾞｼｯｸM-PRO"/>
              <a:ea typeface="HG丸ｺﾞｼｯｸM-PRO"/>
            </a:rPr>
            <a:t>喜多</a:t>
          </a:r>
        </a:p>
        <a:p>
          <a:pPr algn="ctr" rtl="0">
            <a:lnSpc>
              <a:spcPts val="1200"/>
            </a:lnSpc>
            <a:defRPr sz="1000"/>
          </a:pPr>
          <a:r>
            <a:rPr lang="ja-JP" altLang="en-US" sz="1200" b="1" i="0" u="none" strike="noStrike" baseline="0">
              <a:solidFill>
                <a:srgbClr val="000000"/>
              </a:solidFill>
              <a:latin typeface="HG丸ｺﾞｼｯｸM-PRO"/>
              <a:ea typeface="HG丸ｺﾞｼｯｸM-PRO"/>
            </a:rPr>
            <a:t>郡</a:t>
          </a:r>
        </a:p>
      </xdr:txBody>
    </xdr:sp>
    <xdr:clientData/>
  </xdr:twoCellAnchor>
  <xdr:twoCellAnchor>
    <xdr:from>
      <xdr:col>0</xdr:col>
      <xdr:colOff>323850</xdr:colOff>
      <xdr:row>36</xdr:row>
      <xdr:rowOff>9525</xdr:rowOff>
    </xdr:from>
    <xdr:to>
      <xdr:col>0</xdr:col>
      <xdr:colOff>323850</xdr:colOff>
      <xdr:row>41</xdr:row>
      <xdr:rowOff>9525</xdr:rowOff>
    </xdr:to>
    <xdr:sp macro="" textlink="">
      <xdr:nvSpPr>
        <xdr:cNvPr id="149295" name="Line 4">
          <a:extLst>
            <a:ext uri="{FF2B5EF4-FFF2-40B4-BE49-F238E27FC236}">
              <a16:creationId xmlns:a16="http://schemas.microsoft.com/office/drawing/2014/main" id="{00000000-0008-0000-0600-00002F470200}"/>
            </a:ext>
          </a:extLst>
        </xdr:cNvPr>
        <xdr:cNvSpPr>
          <a:spLocks noChangeShapeType="1"/>
        </xdr:cNvSpPr>
      </xdr:nvSpPr>
      <xdr:spPr bwMode="auto">
        <a:xfrm>
          <a:off x="323850" y="6296025"/>
          <a:ext cx="0" cy="857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43</xdr:row>
      <xdr:rowOff>0</xdr:rowOff>
    </xdr:from>
    <xdr:to>
      <xdr:col>0</xdr:col>
      <xdr:colOff>314325</xdr:colOff>
      <xdr:row>43</xdr:row>
      <xdr:rowOff>0</xdr:rowOff>
    </xdr:to>
    <xdr:sp macro="" textlink="">
      <xdr:nvSpPr>
        <xdr:cNvPr id="54277" name="テキスト 1">
          <a:extLst>
            <a:ext uri="{FF2B5EF4-FFF2-40B4-BE49-F238E27FC236}">
              <a16:creationId xmlns:a16="http://schemas.microsoft.com/office/drawing/2014/main" id="{00000000-0008-0000-0600-000005D40000}"/>
            </a:ext>
          </a:extLst>
        </xdr:cNvPr>
        <xdr:cNvSpPr txBox="1">
          <a:spLocks noChangeArrowheads="1"/>
        </xdr:cNvSpPr>
      </xdr:nvSpPr>
      <xdr:spPr bwMode="auto">
        <a:xfrm>
          <a:off x="19050" y="7486650"/>
          <a:ext cx="295275" cy="0"/>
        </a:xfrm>
        <a:prstGeom prst="rect">
          <a:avLst/>
        </a:prstGeom>
        <a:solidFill>
          <a:srgbClr val="FFFFFF"/>
        </a:solidFill>
        <a:ln w="1">
          <a:noFill/>
          <a:miter lim="800000"/>
          <a:headEnd/>
          <a:tailEnd/>
        </a:ln>
      </xdr:spPr>
      <xdr:txBody>
        <a:bodyPr vertOverflow="clip" wrap="square" lIns="36576" tIns="18288" rIns="36576" bIns="18288" anchor="ctr" upright="1"/>
        <a:lstStyle/>
        <a:p>
          <a:pPr algn="ctr" rtl="0">
            <a:defRPr sz="1000"/>
          </a:pPr>
          <a:r>
            <a:rPr lang="ja-JP" altLang="en-US" sz="1200" b="1" i="0" u="none" strike="noStrike" baseline="0">
              <a:solidFill>
                <a:srgbClr val="000000"/>
              </a:solidFill>
              <a:latin typeface="HG丸ｺﾞｼｯｸM-PRO"/>
              <a:ea typeface="HG丸ｺﾞｼｯｸM-PRO"/>
            </a:rPr>
            <a:t>伊予</a:t>
          </a:r>
        </a:p>
        <a:p>
          <a:pPr algn="ctr" rtl="0">
            <a:defRPr sz="1000"/>
          </a:pPr>
          <a:r>
            <a:rPr lang="ja-JP" altLang="en-US" sz="1200" b="1" i="0" u="none" strike="noStrike" baseline="0">
              <a:solidFill>
                <a:srgbClr val="000000"/>
              </a:solidFill>
              <a:latin typeface="HG丸ｺﾞｼｯｸM-PRO"/>
              <a:ea typeface="HG丸ｺﾞｼｯｸM-PRO"/>
            </a:rPr>
            <a:t>郡</a:t>
          </a:r>
        </a:p>
      </xdr:txBody>
    </xdr:sp>
    <xdr:clientData/>
  </xdr:twoCellAnchor>
  <xdr:twoCellAnchor>
    <xdr:from>
      <xdr:col>0</xdr:col>
      <xdr:colOff>323850</xdr:colOff>
      <xdr:row>43</xdr:row>
      <xdr:rowOff>0</xdr:rowOff>
    </xdr:from>
    <xdr:to>
      <xdr:col>0</xdr:col>
      <xdr:colOff>323850</xdr:colOff>
      <xdr:row>43</xdr:row>
      <xdr:rowOff>0</xdr:rowOff>
    </xdr:to>
    <xdr:sp macro="" textlink="">
      <xdr:nvSpPr>
        <xdr:cNvPr id="149297" name="Line 6">
          <a:extLst>
            <a:ext uri="{FF2B5EF4-FFF2-40B4-BE49-F238E27FC236}">
              <a16:creationId xmlns:a16="http://schemas.microsoft.com/office/drawing/2014/main" id="{00000000-0008-0000-0600-000031470200}"/>
            </a:ext>
          </a:extLst>
        </xdr:cNvPr>
        <xdr:cNvSpPr>
          <a:spLocks noChangeShapeType="1"/>
        </xdr:cNvSpPr>
      </xdr:nvSpPr>
      <xdr:spPr bwMode="auto">
        <a:xfrm>
          <a:off x="323850" y="74866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16</xdr:col>
      <xdr:colOff>561975</xdr:colOff>
      <xdr:row>46</xdr:row>
      <xdr:rowOff>57150</xdr:rowOff>
    </xdr:from>
    <xdr:to>
      <xdr:col>19</xdr:col>
      <xdr:colOff>28575</xdr:colOff>
      <xdr:row>48</xdr:row>
      <xdr:rowOff>85725</xdr:rowOff>
    </xdr:to>
    <xdr:pic>
      <xdr:nvPicPr>
        <xdr:cNvPr id="149298" name="Picture 7" descr="C:\ハード\My Pictures\西広ロゴ\名称未設定-6.JPG">
          <a:extLst>
            <a:ext uri="{FF2B5EF4-FFF2-40B4-BE49-F238E27FC236}">
              <a16:creationId xmlns:a16="http://schemas.microsoft.com/office/drawing/2014/main" id="{00000000-0008-0000-0600-00003247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63375" y="8058150"/>
          <a:ext cx="15621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352425</xdr:colOff>
      <xdr:row>2</xdr:row>
      <xdr:rowOff>161925</xdr:rowOff>
    </xdr:from>
    <xdr:to>
      <xdr:col>12</xdr:col>
      <xdr:colOff>609600</xdr:colOff>
      <xdr:row>4</xdr:row>
      <xdr:rowOff>38100</xdr:rowOff>
    </xdr:to>
    <xdr:sp macro="" textlink="">
      <xdr:nvSpPr>
        <xdr:cNvPr id="54280" name="Text Box 8">
          <a:extLst>
            <a:ext uri="{FF2B5EF4-FFF2-40B4-BE49-F238E27FC236}">
              <a16:creationId xmlns:a16="http://schemas.microsoft.com/office/drawing/2014/main" id="{00000000-0008-0000-0600-000008D40000}"/>
            </a:ext>
          </a:extLst>
        </xdr:cNvPr>
        <xdr:cNvSpPr txBox="1">
          <a:spLocks noChangeArrowheads="1"/>
        </xdr:cNvSpPr>
      </xdr:nvSpPr>
      <xdr:spPr bwMode="auto">
        <a:xfrm>
          <a:off x="8839200" y="581025"/>
          <a:ext cx="257175" cy="23812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14</xdr:col>
      <xdr:colOff>285750</xdr:colOff>
      <xdr:row>2</xdr:row>
      <xdr:rowOff>161925</xdr:rowOff>
    </xdr:from>
    <xdr:to>
      <xdr:col>14</xdr:col>
      <xdr:colOff>552450</xdr:colOff>
      <xdr:row>4</xdr:row>
      <xdr:rowOff>57150</xdr:rowOff>
    </xdr:to>
    <xdr:sp macro="" textlink="">
      <xdr:nvSpPr>
        <xdr:cNvPr id="54281" name="Text Box 9">
          <a:extLst>
            <a:ext uri="{FF2B5EF4-FFF2-40B4-BE49-F238E27FC236}">
              <a16:creationId xmlns:a16="http://schemas.microsoft.com/office/drawing/2014/main" id="{00000000-0008-0000-0600-000009D40000}"/>
            </a:ext>
          </a:extLst>
        </xdr:cNvPr>
        <xdr:cNvSpPr txBox="1">
          <a:spLocks noChangeArrowheads="1"/>
        </xdr:cNvSpPr>
      </xdr:nvSpPr>
      <xdr:spPr bwMode="auto">
        <a:xfrm>
          <a:off x="10248900" y="581025"/>
          <a:ext cx="266700" cy="25717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14</xdr:col>
      <xdr:colOff>285750</xdr:colOff>
      <xdr:row>2</xdr:row>
      <xdr:rowOff>161925</xdr:rowOff>
    </xdr:from>
    <xdr:to>
      <xdr:col>14</xdr:col>
      <xdr:colOff>552450</xdr:colOff>
      <xdr:row>4</xdr:row>
      <xdr:rowOff>57150</xdr:rowOff>
    </xdr:to>
    <xdr:sp macro="" textlink="">
      <xdr:nvSpPr>
        <xdr:cNvPr id="54293" name="Text Box 21">
          <a:extLst>
            <a:ext uri="{FF2B5EF4-FFF2-40B4-BE49-F238E27FC236}">
              <a16:creationId xmlns:a16="http://schemas.microsoft.com/office/drawing/2014/main" id="{00000000-0008-0000-0600-000015D40000}"/>
            </a:ext>
          </a:extLst>
        </xdr:cNvPr>
        <xdr:cNvSpPr txBox="1">
          <a:spLocks noChangeArrowheads="1"/>
        </xdr:cNvSpPr>
      </xdr:nvSpPr>
      <xdr:spPr bwMode="auto">
        <a:xfrm>
          <a:off x="10248900" y="581025"/>
          <a:ext cx="266700" cy="25717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352425</xdr:colOff>
      <xdr:row>2</xdr:row>
      <xdr:rowOff>161925</xdr:rowOff>
    </xdr:from>
    <xdr:to>
      <xdr:col>12</xdr:col>
      <xdr:colOff>609600</xdr:colOff>
      <xdr:row>4</xdr:row>
      <xdr:rowOff>38100</xdr:rowOff>
    </xdr:to>
    <xdr:sp macro="" textlink="">
      <xdr:nvSpPr>
        <xdr:cNvPr id="2" name="Text Box 1">
          <a:extLst>
            <a:ext uri="{FF2B5EF4-FFF2-40B4-BE49-F238E27FC236}">
              <a16:creationId xmlns:a16="http://schemas.microsoft.com/office/drawing/2014/main" id="{C3CE7BBA-1A14-44ED-9BFF-1957317DEEC0}"/>
            </a:ext>
          </a:extLst>
        </xdr:cNvPr>
        <xdr:cNvSpPr txBox="1">
          <a:spLocks noChangeArrowheads="1"/>
        </xdr:cNvSpPr>
      </xdr:nvSpPr>
      <xdr:spPr bwMode="auto">
        <a:xfrm>
          <a:off x="8839200" y="581025"/>
          <a:ext cx="257175" cy="23812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14</xdr:col>
      <xdr:colOff>295275</xdr:colOff>
      <xdr:row>2</xdr:row>
      <xdr:rowOff>161925</xdr:rowOff>
    </xdr:from>
    <xdr:to>
      <xdr:col>14</xdr:col>
      <xdr:colOff>561975</xdr:colOff>
      <xdr:row>4</xdr:row>
      <xdr:rowOff>57150</xdr:rowOff>
    </xdr:to>
    <xdr:sp macro="" textlink="">
      <xdr:nvSpPr>
        <xdr:cNvPr id="3" name="Text Box 2">
          <a:extLst>
            <a:ext uri="{FF2B5EF4-FFF2-40B4-BE49-F238E27FC236}">
              <a16:creationId xmlns:a16="http://schemas.microsoft.com/office/drawing/2014/main" id="{0BED2430-992F-4DE8-B1C7-4B7C6351E556}"/>
            </a:ext>
          </a:extLst>
        </xdr:cNvPr>
        <xdr:cNvSpPr txBox="1">
          <a:spLocks noChangeArrowheads="1"/>
        </xdr:cNvSpPr>
      </xdr:nvSpPr>
      <xdr:spPr bwMode="auto">
        <a:xfrm>
          <a:off x="10258425" y="581025"/>
          <a:ext cx="266700" cy="257175"/>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editAs="oneCell">
    <xdr:from>
      <xdr:col>16</xdr:col>
      <xdr:colOff>539750</xdr:colOff>
      <xdr:row>49</xdr:row>
      <xdr:rowOff>168275</xdr:rowOff>
    </xdr:from>
    <xdr:to>
      <xdr:col>18</xdr:col>
      <xdr:colOff>609600</xdr:colOff>
      <xdr:row>51</xdr:row>
      <xdr:rowOff>168275</xdr:rowOff>
    </xdr:to>
    <xdr:pic>
      <xdr:nvPicPr>
        <xdr:cNvPr id="4" name="Picture 3" descr="C:\ハード\My Pictures\西広ロゴ\名称未設定-6.JPG">
          <a:extLst>
            <a:ext uri="{FF2B5EF4-FFF2-40B4-BE49-F238E27FC236}">
              <a16:creationId xmlns:a16="http://schemas.microsoft.com/office/drawing/2014/main" id="{83F18864-115D-4384-99A1-8AAB14B4630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04650" y="9413875"/>
          <a:ext cx="1555750" cy="39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30"/>
  <sheetViews>
    <sheetView showGridLines="0" showZeros="0" tabSelected="1" zoomScale="80" zoomScaleNormal="80" workbookViewId="0">
      <selection activeCell="J21" sqref="J21"/>
    </sheetView>
  </sheetViews>
  <sheetFormatPr defaultColWidth="9" defaultRowHeight="13.5" x14ac:dyDescent="0.15"/>
  <cols>
    <col min="1" max="1" width="11.375" style="26" customWidth="1"/>
    <col min="2" max="17" width="8" style="26" customWidth="1"/>
    <col min="18" max="16384" width="9" style="26"/>
  </cols>
  <sheetData>
    <row r="1" spans="1:17" ht="14.25" x14ac:dyDescent="0.15">
      <c r="A1" s="53" t="s">
        <v>45</v>
      </c>
      <c r="B1" s="79"/>
      <c r="C1" s="54" t="s">
        <v>47</v>
      </c>
    </row>
    <row r="2" spans="1:17" ht="30" customHeight="1" x14ac:dyDescent="0.15">
      <c r="A2" s="43" t="s">
        <v>46</v>
      </c>
    </row>
    <row r="3" spans="1:17" ht="22.5" customHeight="1" x14ac:dyDescent="0.15">
      <c r="A3" s="383" t="s">
        <v>30</v>
      </c>
      <c r="B3" s="369"/>
      <c r="C3" s="369"/>
      <c r="D3" s="370"/>
      <c r="E3" s="368" t="s">
        <v>31</v>
      </c>
      <c r="F3" s="369"/>
      <c r="G3" s="369"/>
      <c r="H3" s="370"/>
      <c r="I3" s="368" t="s">
        <v>62</v>
      </c>
      <c r="J3" s="370"/>
      <c r="K3" s="368" t="s">
        <v>39</v>
      </c>
      <c r="L3" s="369"/>
      <c r="M3" s="370"/>
      <c r="N3" s="368" t="s">
        <v>41</v>
      </c>
      <c r="O3" s="369"/>
      <c r="P3" s="370"/>
      <c r="Q3" s="38" t="s">
        <v>43</v>
      </c>
    </row>
    <row r="4" spans="1:17" ht="36" customHeight="1" x14ac:dyDescent="0.15">
      <c r="A4" s="381"/>
      <c r="B4" s="382"/>
      <c r="C4" s="382"/>
      <c r="D4" s="80" t="s">
        <v>38</v>
      </c>
      <c r="E4" s="384"/>
      <c r="F4" s="385"/>
      <c r="G4" s="385"/>
      <c r="H4" s="386"/>
      <c r="I4" s="371"/>
      <c r="J4" s="372"/>
      <c r="K4" s="373">
        <f>Q29+ﾎﾟｽﾃｨﾝｸﾞ!N3</f>
        <v>0</v>
      </c>
      <c r="L4" s="374"/>
      <c r="M4" s="37" t="s">
        <v>40</v>
      </c>
      <c r="N4" s="375"/>
      <c r="O4" s="376"/>
      <c r="P4" s="377"/>
      <c r="Q4" s="52">
        <f>N4</f>
        <v>0</v>
      </c>
    </row>
    <row r="5" spans="1:17" ht="19.5" customHeight="1" x14ac:dyDescent="0.15"/>
    <row r="6" spans="1:17" ht="19.5" customHeight="1" x14ac:dyDescent="0.15">
      <c r="A6" s="378" t="s">
        <v>11</v>
      </c>
      <c r="B6" s="27" t="s">
        <v>28</v>
      </c>
      <c r="C6" s="28"/>
      <c r="D6" s="28"/>
      <c r="E6" s="28"/>
      <c r="F6" s="28"/>
      <c r="G6" s="28"/>
      <c r="H6" s="28"/>
      <c r="I6" s="28"/>
      <c r="J6" s="28"/>
      <c r="K6" s="28"/>
      <c r="L6" s="28"/>
      <c r="M6" s="28"/>
      <c r="N6" s="29"/>
      <c r="O6" s="36"/>
      <c r="P6" s="366" t="s">
        <v>44</v>
      </c>
      <c r="Q6" s="366"/>
    </row>
    <row r="7" spans="1:17" ht="19.5" customHeight="1" x14ac:dyDescent="0.15">
      <c r="A7" s="379"/>
      <c r="B7" s="326" t="s">
        <v>104</v>
      </c>
      <c r="C7" s="35"/>
      <c r="D7" s="34" t="s">
        <v>32</v>
      </c>
      <c r="E7" s="35"/>
      <c r="F7" s="34" t="s">
        <v>33</v>
      </c>
      <c r="G7" s="35"/>
      <c r="H7" s="34" t="s">
        <v>34</v>
      </c>
      <c r="I7" s="35"/>
      <c r="J7" s="327" t="s">
        <v>57</v>
      </c>
      <c r="K7" s="35"/>
      <c r="L7" s="34" t="s">
        <v>110</v>
      </c>
      <c r="M7" s="35"/>
      <c r="N7" s="34" t="s">
        <v>105</v>
      </c>
      <c r="O7" s="35"/>
      <c r="P7" s="367"/>
      <c r="Q7" s="367"/>
    </row>
    <row r="8" spans="1:17" ht="19.5" customHeight="1" x14ac:dyDescent="0.15">
      <c r="A8" s="380"/>
      <c r="B8" s="33" t="s">
        <v>37</v>
      </c>
      <c r="C8" s="95" t="s">
        <v>35</v>
      </c>
      <c r="D8" s="96" t="s">
        <v>36</v>
      </c>
      <c r="E8" s="95" t="s">
        <v>99</v>
      </c>
      <c r="F8" s="96" t="s">
        <v>36</v>
      </c>
      <c r="G8" s="95" t="s">
        <v>99</v>
      </c>
      <c r="H8" s="96" t="s">
        <v>36</v>
      </c>
      <c r="I8" s="95" t="s">
        <v>99</v>
      </c>
      <c r="J8" s="96" t="s">
        <v>36</v>
      </c>
      <c r="K8" s="95" t="s">
        <v>99</v>
      </c>
      <c r="L8" s="96" t="s">
        <v>36</v>
      </c>
      <c r="M8" s="97" t="s">
        <v>99</v>
      </c>
      <c r="N8" s="96" t="s">
        <v>36</v>
      </c>
      <c r="O8" s="97" t="s">
        <v>99</v>
      </c>
      <c r="P8" s="98" t="s">
        <v>36</v>
      </c>
      <c r="Q8" s="99" t="s">
        <v>99</v>
      </c>
    </row>
    <row r="9" spans="1:17" ht="34.5" customHeight="1" x14ac:dyDescent="0.15">
      <c r="A9" s="68" t="s">
        <v>14</v>
      </c>
      <c r="B9" s="101">
        <f>SUM(愛媛1!C53)</f>
        <v>61010</v>
      </c>
      <c r="C9" s="100">
        <f>SUM(愛媛1!D53)</f>
        <v>0</v>
      </c>
      <c r="D9" s="101">
        <f>SUM(愛媛1!F53)</f>
        <v>14040</v>
      </c>
      <c r="E9" s="100">
        <f>SUM(愛媛1!G53)</f>
        <v>0</v>
      </c>
      <c r="F9" s="101">
        <f>SUM(愛媛1!I53)</f>
        <v>13530</v>
      </c>
      <c r="G9" s="100">
        <f>SUM(愛媛1!J53)</f>
        <v>0</v>
      </c>
      <c r="H9" s="101">
        <f>SUM(愛媛1!L53)</f>
        <v>2820</v>
      </c>
      <c r="I9" s="100">
        <f>SUM(愛媛1!M53)</f>
        <v>0</v>
      </c>
      <c r="J9" s="101">
        <f>SUM(愛媛1!O53)</f>
        <v>2010</v>
      </c>
      <c r="K9" s="100">
        <f>SUM(愛媛1!P53)</f>
        <v>0</v>
      </c>
      <c r="L9" s="101"/>
      <c r="M9" s="100"/>
      <c r="N9" s="101">
        <f>SUM(愛媛1!R53)</f>
        <v>4700</v>
      </c>
      <c r="O9" s="100">
        <f>SUM(愛媛1!S53)</f>
        <v>0</v>
      </c>
      <c r="P9" s="102">
        <f>SUM(B9,D9,F9,H9,J9,L9,N9)</f>
        <v>98110</v>
      </c>
      <c r="Q9" s="103">
        <f>SUM(O9,M9,K9,I9,G9,E9,C9)</f>
        <v>0</v>
      </c>
    </row>
    <row r="10" spans="1:17" ht="34.5" customHeight="1" x14ac:dyDescent="0.15">
      <c r="A10" s="30" t="s">
        <v>15</v>
      </c>
      <c r="B10" s="90">
        <f>SUM(愛媛2!C16)</f>
        <v>5670</v>
      </c>
      <c r="C10" s="104">
        <f>SUM(愛媛2!D16)</f>
        <v>0</v>
      </c>
      <c r="D10" s="90">
        <f>SUM(愛媛2!F16)</f>
        <v>710</v>
      </c>
      <c r="E10" s="104">
        <f>SUM(愛媛2!G16)</f>
        <v>0</v>
      </c>
      <c r="F10" s="90">
        <f>SUM(愛媛2!I16)</f>
        <v>670</v>
      </c>
      <c r="G10" s="104">
        <f>SUM(愛媛2!J16)</f>
        <v>0</v>
      </c>
      <c r="H10" s="90">
        <f>SUM(愛媛2!L16)</f>
        <v>40</v>
      </c>
      <c r="I10" s="104">
        <f>SUM(愛媛2!M16)</f>
        <v>0</v>
      </c>
      <c r="J10" s="90">
        <f>SUM(愛媛2!O9:O10)</f>
        <v>30</v>
      </c>
      <c r="K10" s="104">
        <f>SUM(愛媛2!P9:P10)</f>
        <v>0</v>
      </c>
      <c r="L10" s="90"/>
      <c r="M10" s="104"/>
      <c r="N10" s="90">
        <f>SUM(愛媛2!R16)</f>
        <v>210</v>
      </c>
      <c r="O10" s="104">
        <f>SUM(愛媛2!S16)</f>
        <v>0</v>
      </c>
      <c r="P10" s="102">
        <f t="shared" ref="P10:P28" si="0">SUM(B10,D10,F10,H10,J10,L10,N10)</f>
        <v>7330</v>
      </c>
      <c r="Q10" s="100">
        <f t="shared" ref="Q10:Q28" si="1">SUM(O10,M10,K10,I10,G10,E10,C10)</f>
        <v>0</v>
      </c>
    </row>
    <row r="11" spans="1:17" ht="22.5" customHeight="1" x14ac:dyDescent="0.15">
      <c r="A11" s="31" t="s">
        <v>16</v>
      </c>
      <c r="B11" s="360">
        <f>SUM(愛媛2!C24)</f>
        <v>7530</v>
      </c>
      <c r="C11" s="362">
        <f>SUM(愛媛2!D24)</f>
        <v>0</v>
      </c>
      <c r="D11" s="360">
        <f>SUM(愛媛2!F24)</f>
        <v>1150</v>
      </c>
      <c r="E11" s="362">
        <f>SUM(愛媛2!G24)</f>
        <v>0</v>
      </c>
      <c r="F11" s="360">
        <f>SUM(愛媛2!I24)</f>
        <v>1450</v>
      </c>
      <c r="G11" s="362">
        <f>SUM(愛媛2!J24)</f>
        <v>0</v>
      </c>
      <c r="H11" s="360">
        <f>SUM(愛媛2!L24)</f>
        <v>160</v>
      </c>
      <c r="I11" s="362">
        <f>SUM(愛媛2!M24)</f>
        <v>0</v>
      </c>
      <c r="J11" s="360">
        <f>SUM(愛媛2!O24)</f>
        <v>60</v>
      </c>
      <c r="K11" s="362">
        <f>SUM(愛媛2!P24)</f>
        <v>0</v>
      </c>
      <c r="L11" s="360"/>
      <c r="M11" s="362"/>
      <c r="N11" s="360">
        <f>SUM(愛媛2!R24)</f>
        <v>280</v>
      </c>
      <c r="O11" s="362">
        <f>SUM(愛媛2!S24)</f>
        <v>0</v>
      </c>
      <c r="P11" s="364">
        <f t="shared" si="0"/>
        <v>10630</v>
      </c>
      <c r="Q11" s="362">
        <f t="shared" si="1"/>
        <v>0</v>
      </c>
    </row>
    <row r="12" spans="1:17" ht="12" customHeight="1" x14ac:dyDescent="0.15">
      <c r="A12" s="32"/>
      <c r="B12" s="361"/>
      <c r="C12" s="363"/>
      <c r="D12" s="361"/>
      <c r="E12" s="363"/>
      <c r="F12" s="361"/>
      <c r="G12" s="363"/>
      <c r="H12" s="361"/>
      <c r="I12" s="363"/>
      <c r="J12" s="361"/>
      <c r="K12" s="363"/>
      <c r="L12" s="361"/>
      <c r="M12" s="363"/>
      <c r="N12" s="361"/>
      <c r="O12" s="363"/>
      <c r="P12" s="365">
        <f t="shared" si="0"/>
        <v>0</v>
      </c>
      <c r="Q12" s="363">
        <f t="shared" si="1"/>
        <v>0</v>
      </c>
    </row>
    <row r="13" spans="1:17" ht="34.5" customHeight="1" x14ac:dyDescent="0.15">
      <c r="A13" s="30" t="s">
        <v>60</v>
      </c>
      <c r="B13" s="90">
        <f>SUM(愛媛2!C30)</f>
        <v>4700</v>
      </c>
      <c r="C13" s="104">
        <f>SUM(愛媛2!D30)</f>
        <v>0</v>
      </c>
      <c r="D13" s="90">
        <f>SUM(愛媛2!F30)</f>
        <v>550</v>
      </c>
      <c r="E13" s="104">
        <f>SUM(愛媛2!G30)</f>
        <v>0</v>
      </c>
      <c r="F13" s="90">
        <f>SUM(愛媛2!I30)</f>
        <v>900</v>
      </c>
      <c r="G13" s="104">
        <f>SUM(愛媛2!J30)</f>
        <v>0</v>
      </c>
      <c r="H13" s="90">
        <f>SUM(愛媛2!L30)</f>
        <v>60</v>
      </c>
      <c r="I13" s="104">
        <f>SUM(愛媛2!M30)</f>
        <v>0</v>
      </c>
      <c r="J13" s="90">
        <f>SUM(愛媛2!O30)</f>
        <v>10</v>
      </c>
      <c r="K13" s="104">
        <f>SUM(愛媛2!P30)</f>
        <v>0</v>
      </c>
      <c r="L13" s="90"/>
      <c r="M13" s="104"/>
      <c r="N13" s="90">
        <f>SUM(愛媛2!R30)</f>
        <v>200</v>
      </c>
      <c r="O13" s="104">
        <f>SUM(愛媛2!S30)</f>
        <v>0</v>
      </c>
      <c r="P13" s="102">
        <f t="shared" si="0"/>
        <v>6420</v>
      </c>
      <c r="Q13" s="100">
        <f t="shared" si="1"/>
        <v>0</v>
      </c>
    </row>
    <row r="14" spans="1:17" ht="34.5" customHeight="1" x14ac:dyDescent="0.15">
      <c r="A14" s="30" t="s">
        <v>17</v>
      </c>
      <c r="B14" s="90">
        <f>SUM(愛媛2!C40)</f>
        <v>1430</v>
      </c>
      <c r="C14" s="104">
        <f>SUM(愛媛2!D40)</f>
        <v>0</v>
      </c>
      <c r="D14" s="90">
        <f>SUM(愛媛2!F40)</f>
        <v>70</v>
      </c>
      <c r="E14" s="104">
        <f>SUM(愛媛2!G40)</f>
        <v>0</v>
      </c>
      <c r="F14" s="90">
        <f>SUM(愛媛2!I40)</f>
        <v>20</v>
      </c>
      <c r="G14" s="104">
        <f>SUM(愛媛2!J40)</f>
        <v>0</v>
      </c>
      <c r="H14" s="90">
        <f>SUM(愛媛2!L40)</f>
        <v>0</v>
      </c>
      <c r="I14" s="104">
        <f>SUM(愛媛2!M40)</f>
        <v>0</v>
      </c>
      <c r="J14" s="90"/>
      <c r="K14" s="104">
        <f>SUM(愛媛2!P40)</f>
        <v>0</v>
      </c>
      <c r="L14" s="90"/>
      <c r="M14" s="104"/>
      <c r="N14" s="90">
        <f>SUM(愛媛2!R40)</f>
        <v>20</v>
      </c>
      <c r="O14" s="104">
        <f>SUM(愛媛2!S40)</f>
        <v>0</v>
      </c>
      <c r="P14" s="102">
        <f t="shared" si="0"/>
        <v>1540</v>
      </c>
      <c r="Q14" s="100">
        <f t="shared" si="1"/>
        <v>0</v>
      </c>
    </row>
    <row r="15" spans="1:17" ht="33.75" customHeight="1" x14ac:dyDescent="0.15">
      <c r="A15" s="30" t="s">
        <v>63</v>
      </c>
      <c r="B15" s="90">
        <f>SUM(愛媛3!C38)</f>
        <v>16920</v>
      </c>
      <c r="C15" s="104">
        <f>SUM(愛媛3!D38)</f>
        <v>0</v>
      </c>
      <c r="D15" s="90">
        <f>SUM(愛媛3!F38)</f>
        <v>6030</v>
      </c>
      <c r="E15" s="104">
        <f>SUM(愛媛3!G38)</f>
        <v>0</v>
      </c>
      <c r="F15" s="90">
        <f>SUM(愛媛3!I38)</f>
        <v>7450</v>
      </c>
      <c r="G15" s="104">
        <f>SUM(愛媛3!J38)</f>
        <v>0</v>
      </c>
      <c r="H15" s="90">
        <f>SUM(愛媛3!L38)</f>
        <v>1750</v>
      </c>
      <c r="I15" s="104">
        <f>SUM(愛媛3!M38)</f>
        <v>0</v>
      </c>
      <c r="J15" s="90">
        <f>SUM(愛媛3!O38)</f>
        <v>370</v>
      </c>
      <c r="K15" s="104">
        <f>SUM(愛媛3!P38)</f>
        <v>0</v>
      </c>
      <c r="L15" s="90"/>
      <c r="M15" s="104"/>
      <c r="N15" s="90">
        <f>SUM(愛媛3!R38)</f>
        <v>1320</v>
      </c>
      <c r="O15" s="104">
        <f>SUM(愛媛3!S38)</f>
        <v>0</v>
      </c>
      <c r="P15" s="102">
        <f t="shared" si="0"/>
        <v>33840</v>
      </c>
      <c r="Q15" s="100">
        <f t="shared" si="1"/>
        <v>0</v>
      </c>
    </row>
    <row r="16" spans="1:17" ht="22.5" customHeight="1" x14ac:dyDescent="0.15">
      <c r="A16" s="31" t="s">
        <v>61</v>
      </c>
      <c r="B16" s="360">
        <f>SUM(愛媛3!C46)</f>
        <v>460</v>
      </c>
      <c r="C16" s="362">
        <f>愛媛3!D46</f>
        <v>0</v>
      </c>
      <c r="D16" s="360">
        <f>SUM(愛媛3!F46)</f>
        <v>570</v>
      </c>
      <c r="E16" s="362">
        <f>愛媛3!G46</f>
        <v>0</v>
      </c>
      <c r="F16" s="360">
        <f>SUM(愛媛3!I46)</f>
        <v>310</v>
      </c>
      <c r="G16" s="362">
        <f>愛媛3!J46</f>
        <v>0</v>
      </c>
      <c r="H16" s="360"/>
      <c r="I16" s="362"/>
      <c r="J16" s="360">
        <f>愛媛3!O44</f>
        <v>0</v>
      </c>
      <c r="K16" s="362">
        <f>SUM(愛媛3!P44)</f>
        <v>0</v>
      </c>
      <c r="L16" s="360">
        <f>愛媛3!L46</f>
        <v>230</v>
      </c>
      <c r="M16" s="362">
        <f>愛媛3!M46</f>
        <v>0</v>
      </c>
      <c r="N16" s="360">
        <f>愛媛3!R44</f>
        <v>0</v>
      </c>
      <c r="O16" s="362">
        <f>SUM(愛媛3!P44)</f>
        <v>0</v>
      </c>
      <c r="P16" s="364">
        <f t="shared" si="0"/>
        <v>1570</v>
      </c>
      <c r="Q16" s="362">
        <f t="shared" si="1"/>
        <v>0</v>
      </c>
    </row>
    <row r="17" spans="1:17" ht="12" customHeight="1" x14ac:dyDescent="0.15">
      <c r="A17" s="32" t="s">
        <v>27</v>
      </c>
      <c r="B17" s="361"/>
      <c r="C17" s="363"/>
      <c r="D17" s="361"/>
      <c r="E17" s="363"/>
      <c r="F17" s="361"/>
      <c r="G17" s="363"/>
      <c r="H17" s="361"/>
      <c r="I17" s="363"/>
      <c r="J17" s="361"/>
      <c r="K17" s="363"/>
      <c r="L17" s="361"/>
      <c r="M17" s="363"/>
      <c r="N17" s="361"/>
      <c r="O17" s="363"/>
      <c r="P17" s="365">
        <f t="shared" si="0"/>
        <v>0</v>
      </c>
      <c r="Q17" s="363">
        <f t="shared" si="1"/>
        <v>0</v>
      </c>
    </row>
    <row r="18" spans="1:17" ht="34.5" customHeight="1" x14ac:dyDescent="0.15">
      <c r="A18" s="30" t="s">
        <v>18</v>
      </c>
      <c r="B18" s="90">
        <f>SUM(愛媛4!C17)</f>
        <v>9660</v>
      </c>
      <c r="C18" s="104">
        <f>SUM(愛媛4!D17)</f>
        <v>0</v>
      </c>
      <c r="D18" s="90">
        <f>SUM(愛媛4!F17)</f>
        <v>5950</v>
      </c>
      <c r="E18" s="104">
        <f>SUM(愛媛4!G17)</f>
        <v>0</v>
      </c>
      <c r="F18" s="90">
        <f>SUM(愛媛4!I17)</f>
        <v>5280</v>
      </c>
      <c r="G18" s="104">
        <f>SUM(愛媛4!J17)</f>
        <v>0</v>
      </c>
      <c r="H18" s="90">
        <f>SUM(愛媛4!L17)</f>
        <v>1590</v>
      </c>
      <c r="I18" s="104">
        <f>SUM(愛媛4!M17)</f>
        <v>0</v>
      </c>
      <c r="J18" s="90">
        <f>SUM(愛媛4!O17)</f>
        <v>170</v>
      </c>
      <c r="K18" s="104">
        <f>SUM(愛媛4!P17)</f>
        <v>0</v>
      </c>
      <c r="L18" s="90"/>
      <c r="M18" s="104"/>
      <c r="N18" s="90">
        <f>SUM(愛媛4!R17)</f>
        <v>720</v>
      </c>
      <c r="O18" s="104">
        <f>SUM(愛媛4!S17)</f>
        <v>0</v>
      </c>
      <c r="P18" s="102">
        <f t="shared" si="0"/>
        <v>23370</v>
      </c>
      <c r="Q18" s="100">
        <f t="shared" si="1"/>
        <v>0</v>
      </c>
    </row>
    <row r="19" spans="1:17" ht="34.5" customHeight="1" x14ac:dyDescent="0.15">
      <c r="A19" s="30" t="s">
        <v>86</v>
      </c>
      <c r="B19" s="90">
        <f>SUM(愛媛4!C28)</f>
        <v>6790</v>
      </c>
      <c r="C19" s="104">
        <f>SUM(愛媛4!D28)</f>
        <v>0</v>
      </c>
      <c r="D19" s="90">
        <f>SUM(愛媛4!F28)</f>
        <v>6800</v>
      </c>
      <c r="E19" s="104">
        <f>SUM(愛媛4!G28)</f>
        <v>0</v>
      </c>
      <c r="F19" s="90">
        <f>SUM(愛媛4!I28)</f>
        <v>4150</v>
      </c>
      <c r="G19" s="104">
        <f>SUM(愛媛4!J28)</f>
        <v>0</v>
      </c>
      <c r="H19" s="90">
        <f>SUM(愛媛4!L28)</f>
        <v>1370</v>
      </c>
      <c r="I19" s="104">
        <f>SUM(愛媛4!M28)</f>
        <v>0</v>
      </c>
      <c r="J19" s="90">
        <f>SUM(愛媛4!O28)</f>
        <v>320</v>
      </c>
      <c r="K19" s="104">
        <f>SUM(愛媛4!P28)</f>
        <v>0</v>
      </c>
      <c r="L19" s="90"/>
      <c r="M19" s="104"/>
      <c r="N19" s="90">
        <f>SUM(愛媛4!R28)</f>
        <v>870</v>
      </c>
      <c r="O19" s="104">
        <f>SUM(愛媛4!S28)</f>
        <v>0</v>
      </c>
      <c r="P19" s="102">
        <f t="shared" si="0"/>
        <v>20300</v>
      </c>
      <c r="Q19" s="100">
        <f>SUM(O19,M19,K19,I19,G19,E19,C19)</f>
        <v>0</v>
      </c>
    </row>
    <row r="20" spans="1:17" ht="34.5" customHeight="1" x14ac:dyDescent="0.15">
      <c r="A20" s="30" t="s">
        <v>19</v>
      </c>
      <c r="B20" s="90">
        <f>SUM(愛媛4!C41)</f>
        <v>10790</v>
      </c>
      <c r="C20" s="104">
        <f>SUM(愛媛4!D41)</f>
        <v>0</v>
      </c>
      <c r="D20" s="90">
        <f>SUM(愛媛4!F41)</f>
        <v>2430</v>
      </c>
      <c r="E20" s="104">
        <f>SUM(愛媛4!G41)</f>
        <v>0</v>
      </c>
      <c r="F20" s="90">
        <f>SUM(愛媛4!I41)</f>
        <v>6080</v>
      </c>
      <c r="G20" s="104">
        <f>SUM(愛媛4!J41)</f>
        <v>0</v>
      </c>
      <c r="H20" s="90">
        <f>SUM(愛媛4!L41)</f>
        <v>1380</v>
      </c>
      <c r="I20" s="104">
        <f>SUM(愛媛4!M41)</f>
        <v>0</v>
      </c>
      <c r="J20" s="90">
        <f>SUM(愛媛4!O41)</f>
        <v>140</v>
      </c>
      <c r="K20" s="104">
        <f>SUM(愛媛4!P41)</f>
        <v>0</v>
      </c>
      <c r="L20" s="90"/>
      <c r="M20" s="104"/>
      <c r="N20" s="90">
        <f>SUM(愛媛4!R41)</f>
        <v>520</v>
      </c>
      <c r="O20" s="104">
        <f>SUM(愛媛4!S41)</f>
        <v>0</v>
      </c>
      <c r="P20" s="102">
        <f t="shared" si="0"/>
        <v>21340</v>
      </c>
      <c r="Q20" s="100">
        <f>SUM(C20,E20,G20,I20,K20,M20,O20)</f>
        <v>0</v>
      </c>
    </row>
    <row r="21" spans="1:17" ht="34.5" customHeight="1" x14ac:dyDescent="0.15">
      <c r="A21" s="30" t="s">
        <v>20</v>
      </c>
      <c r="B21" s="90">
        <f>愛媛5!C23</f>
        <v>13010</v>
      </c>
      <c r="C21" s="104">
        <f>愛媛5!D23</f>
        <v>0</v>
      </c>
      <c r="D21" s="90">
        <f>愛媛5!F23</f>
        <v>810</v>
      </c>
      <c r="E21" s="104">
        <f>愛媛5!G23</f>
        <v>0</v>
      </c>
      <c r="F21" s="90">
        <f>愛媛5!I23</f>
        <v>1540</v>
      </c>
      <c r="G21" s="104">
        <f>愛媛5!J23</f>
        <v>0</v>
      </c>
      <c r="H21" s="90">
        <f>愛媛5!L23</f>
        <v>190</v>
      </c>
      <c r="I21" s="104">
        <f>愛媛5!M23</f>
        <v>0</v>
      </c>
      <c r="J21" s="90">
        <f>SUM(愛媛5!O15,愛媛5!O22)</f>
        <v>490</v>
      </c>
      <c r="K21" s="104">
        <f>愛媛5!P23</f>
        <v>0</v>
      </c>
      <c r="L21" s="90"/>
      <c r="M21" s="104"/>
      <c r="N21" s="90">
        <f>愛媛5!R23</f>
        <v>380</v>
      </c>
      <c r="O21" s="104">
        <f>愛媛5!S23</f>
        <v>0</v>
      </c>
      <c r="P21" s="102">
        <f t="shared" si="0"/>
        <v>16420</v>
      </c>
      <c r="Q21" s="100">
        <f t="shared" si="1"/>
        <v>0</v>
      </c>
    </row>
    <row r="22" spans="1:17" ht="34.5" customHeight="1" x14ac:dyDescent="0.15">
      <c r="A22" s="30" t="s">
        <v>21</v>
      </c>
      <c r="B22" s="90">
        <f>愛媛5!C33</f>
        <v>2460</v>
      </c>
      <c r="C22" s="104">
        <f>愛媛5!D33</f>
        <v>0</v>
      </c>
      <c r="D22" s="90">
        <f>愛媛5!F33</f>
        <v>110</v>
      </c>
      <c r="E22" s="104">
        <f>愛媛5!G33</f>
        <v>0</v>
      </c>
      <c r="F22" s="90">
        <f>愛媛5!I33</f>
        <v>170</v>
      </c>
      <c r="G22" s="104">
        <f>愛媛5!J33</f>
        <v>0</v>
      </c>
      <c r="H22" s="90">
        <f>SUM(愛媛5!L28)</f>
        <v>0</v>
      </c>
      <c r="I22" s="104">
        <f>SUM(愛媛5!M28)</f>
        <v>0</v>
      </c>
      <c r="J22" s="90"/>
      <c r="K22" s="104"/>
      <c r="L22" s="90"/>
      <c r="M22" s="104"/>
      <c r="N22" s="90">
        <f>愛媛5!R33</f>
        <v>40</v>
      </c>
      <c r="O22" s="104">
        <f>愛媛5!S33</f>
        <v>0</v>
      </c>
      <c r="P22" s="102">
        <f t="shared" si="0"/>
        <v>2780</v>
      </c>
      <c r="Q22" s="100">
        <f t="shared" si="1"/>
        <v>0</v>
      </c>
    </row>
    <row r="23" spans="1:17" ht="34.5" customHeight="1" x14ac:dyDescent="0.15">
      <c r="A23" s="30" t="s">
        <v>22</v>
      </c>
      <c r="B23" s="90">
        <f>愛媛5!C40</f>
        <v>3640</v>
      </c>
      <c r="C23" s="104">
        <f>愛媛5!D40</f>
        <v>0</v>
      </c>
      <c r="D23" s="90">
        <f>愛媛5!F40</f>
        <v>610</v>
      </c>
      <c r="E23" s="104">
        <f>愛媛5!G40</f>
        <v>0</v>
      </c>
      <c r="F23" s="90">
        <f>愛媛5!I40</f>
        <v>230</v>
      </c>
      <c r="G23" s="104">
        <f>愛媛5!J40</f>
        <v>0</v>
      </c>
      <c r="H23" s="90">
        <f>SUM(愛媛5!L35)</f>
        <v>0</v>
      </c>
      <c r="I23" s="104">
        <f>SUM(愛媛5!M35)</f>
        <v>0</v>
      </c>
      <c r="J23" s="90">
        <v>0</v>
      </c>
      <c r="K23" s="104"/>
      <c r="L23" s="90"/>
      <c r="M23" s="104"/>
      <c r="N23" s="90">
        <f>愛媛5!R36</f>
        <v>80</v>
      </c>
      <c r="O23" s="104">
        <f>愛媛5!S36</f>
        <v>0</v>
      </c>
      <c r="P23" s="102">
        <f t="shared" si="0"/>
        <v>4560</v>
      </c>
      <c r="Q23" s="100">
        <f t="shared" si="1"/>
        <v>0</v>
      </c>
    </row>
    <row r="24" spans="1:17" ht="34.5" customHeight="1" x14ac:dyDescent="0.15">
      <c r="A24" s="30" t="s">
        <v>85</v>
      </c>
      <c r="B24" s="90">
        <f>愛媛5!C53</f>
        <v>7070</v>
      </c>
      <c r="C24" s="104">
        <f>愛媛5!D53</f>
        <v>0</v>
      </c>
      <c r="D24" s="90">
        <f>愛媛5!F53</f>
        <v>590</v>
      </c>
      <c r="E24" s="104">
        <f>愛媛5!G53</f>
        <v>0</v>
      </c>
      <c r="F24" s="90">
        <f>愛媛5!I53</f>
        <v>1010</v>
      </c>
      <c r="G24" s="104">
        <f>愛媛5!J53</f>
        <v>0</v>
      </c>
      <c r="H24" s="90">
        <f>愛媛5!L53</f>
        <v>40</v>
      </c>
      <c r="I24" s="104">
        <f>愛媛5!M53</f>
        <v>0</v>
      </c>
      <c r="J24" s="90">
        <f>愛媛5!O53</f>
        <v>50</v>
      </c>
      <c r="K24" s="104">
        <f>愛媛5!P53</f>
        <v>0</v>
      </c>
      <c r="L24" s="90"/>
      <c r="M24" s="104"/>
      <c r="N24" s="90">
        <f>愛媛5!R53</f>
        <v>170</v>
      </c>
      <c r="O24" s="104">
        <f>愛媛5!S53</f>
        <v>0</v>
      </c>
      <c r="P24" s="102">
        <f t="shared" si="0"/>
        <v>8930</v>
      </c>
      <c r="Q24" s="100">
        <f t="shared" si="1"/>
        <v>0</v>
      </c>
    </row>
    <row r="25" spans="1:17" ht="34.5" customHeight="1" x14ac:dyDescent="0.15">
      <c r="A25" s="30" t="s">
        <v>23</v>
      </c>
      <c r="B25" s="90">
        <f>SUM(愛媛6!C14)</f>
        <v>5840</v>
      </c>
      <c r="C25" s="104">
        <f>SUM(愛媛6!D14)</f>
        <v>0</v>
      </c>
      <c r="D25" s="90">
        <f>愛媛6!F14</f>
        <v>510</v>
      </c>
      <c r="E25" s="104">
        <f>愛媛6!G14</f>
        <v>0</v>
      </c>
      <c r="F25" s="90">
        <f>SUM(愛媛6!I14)</f>
        <v>950</v>
      </c>
      <c r="G25" s="104">
        <f>SUM(愛媛6!J14)</f>
        <v>0</v>
      </c>
      <c r="H25" s="90">
        <f>SUM(愛媛6!L14)</f>
        <v>180</v>
      </c>
      <c r="I25" s="104">
        <f>SUM(愛媛6!M14)</f>
        <v>0</v>
      </c>
      <c r="J25" s="90">
        <f>SUM(愛媛6!O14)</f>
        <v>50</v>
      </c>
      <c r="K25" s="104">
        <f>SUM(愛媛6!P14)</f>
        <v>0</v>
      </c>
      <c r="L25" s="90"/>
      <c r="M25" s="104"/>
      <c r="N25" s="90">
        <f>SUM(愛媛6!R14)</f>
        <v>230</v>
      </c>
      <c r="O25" s="104">
        <f>SUM(愛媛6!S14)</f>
        <v>0</v>
      </c>
      <c r="P25" s="102">
        <f t="shared" si="0"/>
        <v>7760</v>
      </c>
      <c r="Q25" s="100">
        <f t="shared" si="1"/>
        <v>0</v>
      </c>
    </row>
    <row r="26" spans="1:17" ht="34.5" customHeight="1" x14ac:dyDescent="0.15">
      <c r="A26" s="30" t="s">
        <v>24</v>
      </c>
      <c r="B26" s="90">
        <f>SUM(愛媛6!C23)</f>
        <v>1730</v>
      </c>
      <c r="C26" s="104">
        <f>SUM(愛媛6!D23)</f>
        <v>0</v>
      </c>
      <c r="D26" s="90">
        <f>SUM(愛媛6!F23)</f>
        <v>70</v>
      </c>
      <c r="E26" s="104">
        <f>SUM(愛媛6!G23)</f>
        <v>0</v>
      </c>
      <c r="F26" s="90">
        <f>SUM(愛媛6!I23)</f>
        <v>60</v>
      </c>
      <c r="G26" s="104">
        <f>SUM(愛媛6!J23)</f>
        <v>0</v>
      </c>
      <c r="H26" s="90">
        <f>SUM(愛媛6!L23)</f>
        <v>20</v>
      </c>
      <c r="I26" s="104">
        <f>SUM(愛媛6!M23)</f>
        <v>0</v>
      </c>
      <c r="J26" s="90">
        <f>愛媛6!O23</f>
        <v>10</v>
      </c>
      <c r="K26" s="104">
        <f>愛媛6!P23</f>
        <v>0</v>
      </c>
      <c r="L26" s="90"/>
      <c r="M26" s="104"/>
      <c r="N26" s="90">
        <f>SUM(愛媛6!R23)</f>
        <v>50</v>
      </c>
      <c r="O26" s="104">
        <f>SUM(愛媛6!S23)</f>
        <v>0</v>
      </c>
      <c r="P26" s="102">
        <f t="shared" si="0"/>
        <v>1940</v>
      </c>
      <c r="Q26" s="100">
        <f t="shared" si="1"/>
        <v>0</v>
      </c>
    </row>
    <row r="27" spans="1:17" ht="34.5" customHeight="1" x14ac:dyDescent="0.15">
      <c r="A27" s="30" t="s">
        <v>25</v>
      </c>
      <c r="B27" s="90">
        <f>SUM(愛媛6!C35)</f>
        <v>6550</v>
      </c>
      <c r="C27" s="104">
        <f>SUM(愛媛6!D35)</f>
        <v>0</v>
      </c>
      <c r="D27" s="90">
        <f>SUM(愛媛6!F35)</f>
        <v>1190</v>
      </c>
      <c r="E27" s="104">
        <f>SUM(愛媛6!G35)</f>
        <v>0</v>
      </c>
      <c r="F27" s="90">
        <f>SUM(愛媛6!I35)</f>
        <v>1020</v>
      </c>
      <c r="G27" s="104">
        <f>SUM(愛媛6!J35)</f>
        <v>0</v>
      </c>
      <c r="H27" s="90">
        <f>SUM(愛媛6!L35)</f>
        <v>100</v>
      </c>
      <c r="I27" s="104">
        <f>SUM(愛媛6!M35)</f>
        <v>0</v>
      </c>
      <c r="J27" s="90">
        <f>愛媛6!O35</f>
        <v>90</v>
      </c>
      <c r="K27" s="104">
        <f>愛媛6!P35</f>
        <v>0</v>
      </c>
      <c r="L27" s="90"/>
      <c r="M27" s="104"/>
      <c r="N27" s="90">
        <f>SUM(愛媛6!R35)</f>
        <v>220</v>
      </c>
      <c r="O27" s="104">
        <f>SUM(愛媛6!S35)</f>
        <v>0</v>
      </c>
      <c r="P27" s="102">
        <f t="shared" si="0"/>
        <v>9170</v>
      </c>
      <c r="Q27" s="100">
        <f t="shared" si="1"/>
        <v>0</v>
      </c>
    </row>
    <row r="28" spans="1:17" ht="34.5" customHeight="1" x14ac:dyDescent="0.15">
      <c r="A28" s="31" t="s">
        <v>26</v>
      </c>
      <c r="B28" s="253">
        <f>SUM(愛媛6!C42)</f>
        <v>2780</v>
      </c>
      <c r="C28" s="252">
        <f>SUM(愛媛6!D42)</f>
        <v>0</v>
      </c>
      <c r="D28" s="253">
        <f>SUM(愛媛6!F42)</f>
        <v>120</v>
      </c>
      <c r="E28" s="252">
        <f>SUM(愛媛6!G42)</f>
        <v>0</v>
      </c>
      <c r="F28" s="253">
        <f>SUM(愛媛6!I42)</f>
        <v>180</v>
      </c>
      <c r="G28" s="252">
        <f>SUM(愛媛6!J42)</f>
        <v>0</v>
      </c>
      <c r="H28" s="253">
        <f>SUM(愛媛6!L42)</f>
        <v>50</v>
      </c>
      <c r="I28" s="252">
        <f>SUM(愛媛6!M42)</f>
        <v>0</v>
      </c>
      <c r="J28" s="253">
        <f>SUM(愛媛6!O42)</f>
        <v>30</v>
      </c>
      <c r="K28" s="252">
        <f>SUM(愛媛6!P42)</f>
        <v>0</v>
      </c>
      <c r="L28" s="253"/>
      <c r="M28" s="252"/>
      <c r="N28" s="253">
        <f>SUM(愛媛6!R42)</f>
        <v>80</v>
      </c>
      <c r="O28" s="252">
        <f>SUM(愛媛6!S42)</f>
        <v>0</v>
      </c>
      <c r="P28" s="254">
        <f t="shared" si="0"/>
        <v>3240</v>
      </c>
      <c r="Q28" s="255">
        <f t="shared" si="1"/>
        <v>0</v>
      </c>
    </row>
    <row r="29" spans="1:17" ht="34.5" customHeight="1" x14ac:dyDescent="0.15">
      <c r="A29" s="256" t="s">
        <v>29</v>
      </c>
      <c r="B29" s="257">
        <f t="shared" ref="B29:I29" si="2">SUM(B9:B28)</f>
        <v>168040</v>
      </c>
      <c r="C29" s="106">
        <f>SUM(C9:C28)</f>
        <v>0</v>
      </c>
      <c r="D29" s="257">
        <f>SUM(D9:D28)</f>
        <v>42310</v>
      </c>
      <c r="E29" s="106">
        <f t="shared" si="2"/>
        <v>0</v>
      </c>
      <c r="F29" s="257">
        <f t="shared" si="2"/>
        <v>45000</v>
      </c>
      <c r="G29" s="106">
        <f t="shared" si="2"/>
        <v>0</v>
      </c>
      <c r="H29" s="257">
        <f>SUM(H9:H28)</f>
        <v>9750</v>
      </c>
      <c r="I29" s="106">
        <f t="shared" si="2"/>
        <v>0</v>
      </c>
      <c r="J29" s="257">
        <f t="shared" ref="J29:O29" si="3">SUM(J9:J28)</f>
        <v>3830</v>
      </c>
      <c r="K29" s="106">
        <f t="shared" si="3"/>
        <v>0</v>
      </c>
      <c r="L29" s="257">
        <f t="shared" si="3"/>
        <v>230</v>
      </c>
      <c r="M29" s="106">
        <f t="shared" si="3"/>
        <v>0</v>
      </c>
      <c r="N29" s="257">
        <f t="shared" si="3"/>
        <v>10090</v>
      </c>
      <c r="O29" s="106">
        <f t="shared" si="3"/>
        <v>0</v>
      </c>
      <c r="P29" s="105">
        <f>SUM(B29,D29,F29,H29,J29,L29,N29)</f>
        <v>279250</v>
      </c>
      <c r="Q29" s="106">
        <f>SUM(O29,M29,K29,I29,G29,E29,C29)</f>
        <v>0</v>
      </c>
    </row>
    <row r="30" spans="1:17" x14ac:dyDescent="0.15">
      <c r="Q30" s="81" t="s">
        <v>420</v>
      </c>
    </row>
  </sheetData>
  <mergeCells count="44">
    <mergeCell ref="A6:A8"/>
    <mergeCell ref="A4:C4"/>
    <mergeCell ref="A3:D3"/>
    <mergeCell ref="E3:H3"/>
    <mergeCell ref="E4:H4"/>
    <mergeCell ref="N3:P3"/>
    <mergeCell ref="I3:J3"/>
    <mergeCell ref="I4:J4"/>
    <mergeCell ref="K3:M3"/>
    <mergeCell ref="K4:L4"/>
    <mergeCell ref="N4:P4"/>
    <mergeCell ref="G11:G12"/>
    <mergeCell ref="I11:I12"/>
    <mergeCell ref="H11:H12"/>
    <mergeCell ref="P6:Q7"/>
    <mergeCell ref="Q11:Q12"/>
    <mergeCell ref="J11:J12"/>
    <mergeCell ref="N11:N12"/>
    <mergeCell ref="K11:K12"/>
    <mergeCell ref="Q16:Q17"/>
    <mergeCell ref="O11:O12"/>
    <mergeCell ref="P11:P12"/>
    <mergeCell ref="L11:L12"/>
    <mergeCell ref="P16:P17"/>
    <mergeCell ref="M11:M12"/>
    <mergeCell ref="M16:M17"/>
    <mergeCell ref="B16:B17"/>
    <mergeCell ref="D16:D17"/>
    <mergeCell ref="O16:O17"/>
    <mergeCell ref="F16:F17"/>
    <mergeCell ref="H16:H17"/>
    <mergeCell ref="C16:C17"/>
    <mergeCell ref="E16:E17"/>
    <mergeCell ref="J16:J17"/>
    <mergeCell ref="N16:N17"/>
    <mergeCell ref="K16:K17"/>
    <mergeCell ref="G16:G17"/>
    <mergeCell ref="I16:I17"/>
    <mergeCell ref="L16:L17"/>
    <mergeCell ref="B11:B12"/>
    <mergeCell ref="D11:D12"/>
    <mergeCell ref="F11:F12"/>
    <mergeCell ref="C11:C12"/>
    <mergeCell ref="E11:E12"/>
  </mergeCells>
  <phoneticPr fontId="6"/>
  <hyperlinks>
    <hyperlink ref="A9" location="愛媛1!A1" display="松山市" xr:uid="{00000000-0004-0000-0000-000000000000}"/>
    <hyperlink ref="A10" location="愛媛2!A1" display="伊予市" xr:uid="{00000000-0004-0000-0000-000001000000}"/>
    <hyperlink ref="A11" location="愛媛2!A1" display="伊予郡" xr:uid="{00000000-0004-0000-0000-000002000000}"/>
    <hyperlink ref="A13" location="愛媛2!A1" display="温泉郡" xr:uid="{00000000-0004-0000-0000-000003000000}"/>
    <hyperlink ref="A15" location="愛媛3!A1" display="今治市" xr:uid="{00000000-0004-0000-0000-000004000000}"/>
    <hyperlink ref="A16" location="愛媛3!A1" display="越智郡" xr:uid="{00000000-0004-0000-0000-000005000000}"/>
    <hyperlink ref="A18" location="愛媛4!A1" display="新居浜市" xr:uid="{00000000-0004-0000-0000-000006000000}"/>
    <hyperlink ref="A19" location="愛媛4!A1" display="西条市" xr:uid="{00000000-0004-0000-0000-000007000000}"/>
    <hyperlink ref="A21" location="愛媛5!A1" display="宇和島市" xr:uid="{00000000-0004-0000-0000-000008000000}"/>
    <hyperlink ref="A22" location="愛媛5!A1" display="北宇和郡" xr:uid="{00000000-0004-0000-0000-000009000000}"/>
    <hyperlink ref="A23" location="愛媛5!A1" display="南宇和郡" xr:uid="{00000000-0004-0000-0000-00000A000000}"/>
    <hyperlink ref="A24" location="愛媛5!A1" display="東宇和郡" xr:uid="{00000000-0004-0000-0000-00000B000000}"/>
    <hyperlink ref="A25" location="愛媛6!A1" display="八幡浜市" xr:uid="{00000000-0004-0000-0000-00000C000000}"/>
    <hyperlink ref="A26" location="愛媛6!A1" display="西宇和郡" xr:uid="{00000000-0004-0000-0000-00000D000000}"/>
    <hyperlink ref="A27" location="愛媛6!A1" display="大洲市" xr:uid="{00000000-0004-0000-0000-00000E000000}"/>
    <hyperlink ref="A28" location="愛媛6!A1" display="喜多郡" xr:uid="{00000000-0004-0000-0000-00000F000000}"/>
    <hyperlink ref="A20" location="愛媛4!A1" display="西条市" xr:uid="{00000000-0004-0000-0000-000010000000}"/>
    <hyperlink ref="A14" location="愛媛2!A1" display="上浮穴郡" xr:uid="{00000000-0004-0000-0000-000011000000}"/>
  </hyperlinks>
  <printOptions horizontalCentered="1"/>
  <pageMargins left="0" right="0" top="0.98425196850393704" bottom="0" header="0" footer="0"/>
  <pageSetup paperSize="9" scale="7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Z62"/>
  <sheetViews>
    <sheetView showZeros="0" zoomScale="75" zoomScaleNormal="75" workbookViewId="0">
      <selection activeCell="E33" sqref="E33"/>
    </sheetView>
  </sheetViews>
  <sheetFormatPr defaultColWidth="8.5" defaultRowHeight="13.5" x14ac:dyDescent="0.15"/>
  <cols>
    <col min="1" max="1" width="9.5" style="1" customWidth="1"/>
    <col min="2" max="2" width="11.25" style="1" customWidth="1"/>
    <col min="3" max="4" width="8.125" style="1" customWidth="1"/>
    <col min="5" max="5" width="11.25" style="1" customWidth="1"/>
    <col min="6" max="7" width="8.125" style="1" customWidth="1"/>
    <col min="8" max="8" width="11.25" style="1" customWidth="1"/>
    <col min="9" max="10" width="8.125" style="1" customWidth="1"/>
    <col min="11" max="11" width="11.25" style="1" customWidth="1"/>
    <col min="12" max="13" width="8.125" style="1" customWidth="1"/>
    <col min="14" max="14" width="11.25" style="1" customWidth="1"/>
    <col min="15" max="16" width="8.125" style="1" customWidth="1"/>
    <col min="17" max="17" width="11.25" style="1" customWidth="1"/>
    <col min="18" max="19" width="8.125" style="1" customWidth="1"/>
    <col min="20" max="20" width="1.625" style="1" customWidth="1"/>
    <col min="21" max="21" width="3.375" style="1" customWidth="1"/>
    <col min="22" max="16384" width="8.5" style="1"/>
  </cols>
  <sheetData>
    <row r="1" spans="1:21" s="4" customFormat="1" ht="18.75" customHeight="1" x14ac:dyDescent="0.15">
      <c r="A1" s="44" t="s">
        <v>89</v>
      </c>
      <c r="B1" s="45"/>
      <c r="C1" s="45"/>
      <c r="D1" s="45"/>
      <c r="E1" s="45"/>
      <c r="F1" s="48"/>
      <c r="G1" s="45" t="s">
        <v>90</v>
      </c>
      <c r="H1" s="45"/>
      <c r="I1" s="45"/>
      <c r="J1" s="48"/>
      <c r="K1" s="49" t="s">
        <v>91</v>
      </c>
      <c r="L1" s="45" t="s">
        <v>78</v>
      </c>
      <c r="M1" s="45"/>
      <c r="N1" s="45"/>
      <c r="O1" s="48"/>
      <c r="P1" s="45" t="s">
        <v>92</v>
      </c>
      <c r="Q1" s="45"/>
      <c r="R1" s="46"/>
      <c r="S1" s="47" t="s">
        <v>42</v>
      </c>
    </row>
    <row r="2" spans="1:21" ht="14.25" customHeight="1" x14ac:dyDescent="0.15">
      <c r="A2" s="400">
        <f>市郡別!A4</f>
        <v>0</v>
      </c>
      <c r="B2" s="401"/>
      <c r="C2" s="401"/>
      <c r="D2" s="401"/>
      <c r="E2" s="401"/>
      <c r="F2" s="406" t="s">
        <v>100</v>
      </c>
      <c r="G2" s="409">
        <f>市郡別!E4</f>
        <v>0</v>
      </c>
      <c r="H2" s="410"/>
      <c r="I2" s="410"/>
      <c r="J2" s="411"/>
      <c r="K2" s="418">
        <f>市郡別!I4</f>
        <v>0</v>
      </c>
      <c r="L2" s="2" t="s">
        <v>102</v>
      </c>
      <c r="M2" s="3"/>
      <c r="N2" s="2" t="s">
        <v>103</v>
      </c>
      <c r="O2" s="50"/>
      <c r="P2" s="421">
        <f>市郡別!N4</f>
        <v>0</v>
      </c>
      <c r="Q2" s="422"/>
      <c r="R2" s="423"/>
      <c r="S2" s="430">
        <f>市郡別!Q4</f>
        <v>0</v>
      </c>
    </row>
    <row r="3" spans="1:21" ht="14.25" customHeight="1" x14ac:dyDescent="0.15">
      <c r="A3" s="402"/>
      <c r="B3" s="403"/>
      <c r="C3" s="403"/>
      <c r="D3" s="403"/>
      <c r="E3" s="403"/>
      <c r="F3" s="407"/>
      <c r="G3" s="412"/>
      <c r="H3" s="413"/>
      <c r="I3" s="413"/>
      <c r="J3" s="414"/>
      <c r="K3" s="419"/>
      <c r="L3" s="388">
        <f>SUM(D53,G53,J53,M53,P53,S53)</f>
        <v>0</v>
      </c>
      <c r="M3" s="389"/>
      <c r="N3" s="394">
        <f>SUM(L3,愛媛2!L3,愛媛3!L3,愛媛4!L3,愛媛5!L3,愛媛6!L3)</f>
        <v>0</v>
      </c>
      <c r="O3" s="395"/>
      <c r="P3" s="424"/>
      <c r="Q3" s="425"/>
      <c r="R3" s="426"/>
      <c r="S3" s="431"/>
    </row>
    <row r="4" spans="1:21" ht="14.25" customHeight="1" x14ac:dyDescent="0.15">
      <c r="A4" s="402"/>
      <c r="B4" s="403"/>
      <c r="C4" s="403"/>
      <c r="D4" s="403"/>
      <c r="E4" s="403"/>
      <c r="F4" s="407"/>
      <c r="G4" s="412"/>
      <c r="H4" s="413"/>
      <c r="I4" s="413"/>
      <c r="J4" s="414"/>
      <c r="K4" s="419"/>
      <c r="L4" s="390"/>
      <c r="M4" s="391"/>
      <c r="N4" s="396"/>
      <c r="O4" s="397"/>
      <c r="P4" s="424"/>
      <c r="Q4" s="425"/>
      <c r="R4" s="426"/>
      <c r="S4" s="431"/>
    </row>
    <row r="5" spans="1:21" ht="14.25" customHeight="1" thickBot="1" x14ac:dyDescent="0.2">
      <c r="A5" s="404"/>
      <c r="B5" s="405"/>
      <c r="C5" s="405"/>
      <c r="D5" s="405"/>
      <c r="E5" s="405"/>
      <c r="F5" s="408"/>
      <c r="G5" s="415"/>
      <c r="H5" s="416"/>
      <c r="I5" s="416"/>
      <c r="J5" s="417"/>
      <c r="K5" s="420"/>
      <c r="L5" s="392"/>
      <c r="M5" s="393"/>
      <c r="N5" s="398"/>
      <c r="O5" s="399"/>
      <c r="P5" s="427"/>
      <c r="Q5" s="428"/>
      <c r="R5" s="429"/>
      <c r="S5" s="432"/>
    </row>
    <row r="6" spans="1:21" ht="7.5" customHeight="1" thickBot="1" x14ac:dyDescent="0.2"/>
    <row r="7" spans="1:21" s="13" customFormat="1" ht="18" customHeight="1" thickBot="1" x14ac:dyDescent="0.2">
      <c r="A7" s="433" t="s">
        <v>101</v>
      </c>
      <c r="B7" s="5" t="s">
        <v>104</v>
      </c>
      <c r="C7" s="6"/>
      <c r="D7" s="6"/>
      <c r="E7" s="5" t="s">
        <v>93</v>
      </c>
      <c r="F7" s="6"/>
      <c r="G7" s="7"/>
      <c r="H7" s="8" t="s">
        <v>94</v>
      </c>
      <c r="I7" s="6"/>
      <c r="J7" s="9"/>
      <c r="K7" s="10" t="s">
        <v>95</v>
      </c>
      <c r="L7" s="6"/>
      <c r="M7" s="7"/>
      <c r="N7" s="10" t="s">
        <v>96</v>
      </c>
      <c r="O7" s="6"/>
      <c r="P7" s="7"/>
      <c r="Q7" s="10" t="s">
        <v>105</v>
      </c>
      <c r="R7" s="6"/>
      <c r="S7" s="11"/>
      <c r="T7" s="12"/>
    </row>
    <row r="8" spans="1:21" ht="15.75" customHeight="1" x14ac:dyDescent="0.15">
      <c r="A8" s="434"/>
      <c r="B8" s="14" t="s">
        <v>97</v>
      </c>
      <c r="C8" s="14" t="s">
        <v>98</v>
      </c>
      <c r="D8" s="39" t="s">
        <v>99</v>
      </c>
      <c r="E8" s="14" t="s">
        <v>97</v>
      </c>
      <c r="F8" s="14" t="s">
        <v>98</v>
      </c>
      <c r="G8" s="40" t="s">
        <v>99</v>
      </c>
      <c r="H8" s="14" t="s">
        <v>97</v>
      </c>
      <c r="I8" s="14" t="s">
        <v>98</v>
      </c>
      <c r="J8" s="40" t="s">
        <v>99</v>
      </c>
      <c r="K8" s="14" t="s">
        <v>97</v>
      </c>
      <c r="L8" s="14" t="s">
        <v>98</v>
      </c>
      <c r="M8" s="40" t="s">
        <v>99</v>
      </c>
      <c r="N8" s="14" t="s">
        <v>97</v>
      </c>
      <c r="O8" s="14" t="s">
        <v>98</v>
      </c>
      <c r="P8" s="40" t="s">
        <v>99</v>
      </c>
      <c r="Q8" s="14" t="s">
        <v>97</v>
      </c>
      <c r="R8" s="14" t="s">
        <v>98</v>
      </c>
      <c r="S8" s="40" t="s">
        <v>99</v>
      </c>
      <c r="T8" s="15"/>
      <c r="U8" s="387" t="s">
        <v>391</v>
      </c>
    </row>
    <row r="9" spans="1:21" ht="13.5" customHeight="1" x14ac:dyDescent="0.15">
      <c r="A9" s="435" t="s">
        <v>107</v>
      </c>
      <c r="B9" s="307" t="s">
        <v>111</v>
      </c>
      <c r="C9" s="286">
        <v>1600</v>
      </c>
      <c r="D9" s="108"/>
      <c r="E9" s="107" t="s">
        <v>113</v>
      </c>
      <c r="F9" s="83">
        <v>1550</v>
      </c>
      <c r="G9" s="108"/>
      <c r="H9" s="109" t="s">
        <v>157</v>
      </c>
      <c r="I9" s="288">
        <v>1800</v>
      </c>
      <c r="J9" s="108"/>
      <c r="K9" s="110" t="s">
        <v>115</v>
      </c>
      <c r="L9" s="286">
        <v>150</v>
      </c>
      <c r="M9" s="108"/>
      <c r="N9" s="110" t="s">
        <v>412</v>
      </c>
      <c r="O9" s="16">
        <v>1350</v>
      </c>
      <c r="P9" s="108"/>
      <c r="Q9" s="110" t="s">
        <v>117</v>
      </c>
      <c r="R9" s="83">
        <v>200</v>
      </c>
      <c r="S9" s="108"/>
      <c r="T9" s="15"/>
      <c r="U9" s="387"/>
    </row>
    <row r="10" spans="1:21" ht="13.5" customHeight="1" x14ac:dyDescent="0.15">
      <c r="A10" s="436"/>
      <c r="B10" s="115" t="s">
        <v>112</v>
      </c>
      <c r="C10" s="86">
        <v>2110</v>
      </c>
      <c r="D10" s="265"/>
      <c r="E10" s="140" t="s">
        <v>111</v>
      </c>
      <c r="F10" s="86">
        <v>1850</v>
      </c>
      <c r="G10" s="265"/>
      <c r="H10" s="267" t="s">
        <v>114</v>
      </c>
      <c r="I10" s="85">
        <v>900</v>
      </c>
      <c r="J10" s="265"/>
      <c r="K10" s="113" t="s">
        <v>111</v>
      </c>
      <c r="L10" s="86">
        <v>150</v>
      </c>
      <c r="M10" s="265"/>
      <c r="N10" s="117" t="s">
        <v>116</v>
      </c>
      <c r="O10" s="85">
        <v>180</v>
      </c>
      <c r="P10" s="265"/>
      <c r="Q10" s="117" t="s">
        <v>120</v>
      </c>
      <c r="R10" s="86">
        <v>960</v>
      </c>
      <c r="S10" s="265"/>
      <c r="T10" s="15"/>
      <c r="U10" s="387"/>
    </row>
    <row r="11" spans="1:21" ht="13.5" customHeight="1" x14ac:dyDescent="0.15">
      <c r="A11" s="436"/>
      <c r="B11" s="115" t="s">
        <v>118</v>
      </c>
      <c r="C11" s="86">
        <v>3460</v>
      </c>
      <c r="D11" s="265"/>
      <c r="E11" s="324" t="s">
        <v>498</v>
      </c>
      <c r="F11" s="86"/>
      <c r="G11" s="265"/>
      <c r="H11" s="267" t="s">
        <v>119</v>
      </c>
      <c r="I11" s="85">
        <v>600</v>
      </c>
      <c r="J11" s="268"/>
      <c r="K11" s="113" t="s">
        <v>122</v>
      </c>
      <c r="L11" s="86">
        <v>150</v>
      </c>
      <c r="M11" s="265"/>
      <c r="N11" s="117" t="s">
        <v>111</v>
      </c>
      <c r="O11" s="85">
        <v>40</v>
      </c>
      <c r="P11" s="265"/>
      <c r="Q11" s="324" t="s">
        <v>498</v>
      </c>
      <c r="R11" s="86"/>
      <c r="S11" s="265"/>
      <c r="T11" s="15"/>
      <c r="U11" s="387"/>
    </row>
    <row r="12" spans="1:21" ht="13.5" customHeight="1" x14ac:dyDescent="0.15">
      <c r="A12" s="436"/>
      <c r="B12" s="115" t="s">
        <v>121</v>
      </c>
      <c r="C12" s="86">
        <v>1970</v>
      </c>
      <c r="D12" s="265"/>
      <c r="E12" s="140" t="s">
        <v>499</v>
      </c>
      <c r="F12" s="86">
        <v>1200</v>
      </c>
      <c r="G12" s="265"/>
      <c r="H12" s="267" t="s">
        <v>421</v>
      </c>
      <c r="I12" s="85">
        <v>1450</v>
      </c>
      <c r="J12" s="268"/>
      <c r="K12" s="269" t="s">
        <v>128</v>
      </c>
      <c r="L12" s="86">
        <v>40</v>
      </c>
      <c r="M12" s="265"/>
      <c r="N12" s="117" t="s">
        <v>115</v>
      </c>
      <c r="O12" s="85">
        <v>40</v>
      </c>
      <c r="P12" s="265"/>
      <c r="Q12" s="117" t="s">
        <v>123</v>
      </c>
      <c r="R12" s="86">
        <v>580</v>
      </c>
      <c r="S12" s="265"/>
      <c r="T12" s="15"/>
      <c r="U12" s="387"/>
    </row>
    <row r="13" spans="1:21" ht="13.5" customHeight="1" x14ac:dyDescent="0.15">
      <c r="A13" s="436"/>
      <c r="B13" s="115" t="s">
        <v>127</v>
      </c>
      <c r="C13" s="86">
        <v>3930</v>
      </c>
      <c r="D13" s="265"/>
      <c r="E13" s="140" t="s">
        <v>124</v>
      </c>
      <c r="F13" s="86">
        <v>2650</v>
      </c>
      <c r="G13" s="265"/>
      <c r="H13" s="267" t="s">
        <v>124</v>
      </c>
      <c r="I13" s="85">
        <v>500</v>
      </c>
      <c r="J13" s="268"/>
      <c r="K13" s="112" t="s">
        <v>425</v>
      </c>
      <c r="L13" s="86">
        <v>10</v>
      </c>
      <c r="M13" s="265"/>
      <c r="N13" s="117" t="s">
        <v>125</v>
      </c>
      <c r="O13" s="85">
        <v>40</v>
      </c>
      <c r="P13" s="265"/>
      <c r="Q13" s="117" t="s">
        <v>126</v>
      </c>
      <c r="R13" s="86">
        <v>510</v>
      </c>
      <c r="S13" s="265"/>
      <c r="T13" s="15"/>
    </row>
    <row r="14" spans="1:21" ht="13.5" customHeight="1" x14ac:dyDescent="0.15">
      <c r="A14" s="436"/>
      <c r="B14" s="115" t="s">
        <v>129</v>
      </c>
      <c r="C14" s="86">
        <v>3730</v>
      </c>
      <c r="D14" s="265"/>
      <c r="E14" s="140" t="s">
        <v>128</v>
      </c>
      <c r="F14" s="86">
        <v>100</v>
      </c>
      <c r="G14" s="265"/>
      <c r="H14" s="267" t="s">
        <v>6</v>
      </c>
      <c r="I14" s="271">
        <v>500</v>
      </c>
      <c r="J14" s="268"/>
      <c r="K14" s="113" t="s">
        <v>427</v>
      </c>
      <c r="L14" s="86">
        <v>30</v>
      </c>
      <c r="M14" s="265"/>
      <c r="N14" s="113" t="s">
        <v>128</v>
      </c>
      <c r="O14" s="86">
        <v>20</v>
      </c>
      <c r="P14" s="265"/>
      <c r="Q14" s="117" t="s">
        <v>128</v>
      </c>
      <c r="R14" s="86">
        <v>70</v>
      </c>
      <c r="S14" s="265"/>
      <c r="T14" s="15"/>
    </row>
    <row r="15" spans="1:21" ht="13.5" customHeight="1" x14ac:dyDescent="0.15">
      <c r="A15" s="436"/>
      <c r="B15" s="115" t="s">
        <v>134</v>
      </c>
      <c r="C15" s="86">
        <v>2980</v>
      </c>
      <c r="D15" s="265"/>
      <c r="E15" s="113" t="s">
        <v>399</v>
      </c>
      <c r="F15" s="86">
        <v>10</v>
      </c>
      <c r="G15" s="265"/>
      <c r="H15" s="324" t="s">
        <v>422</v>
      </c>
      <c r="I15" s="85"/>
      <c r="J15" s="268"/>
      <c r="K15" s="113" t="s">
        <v>139</v>
      </c>
      <c r="L15" s="86">
        <v>110</v>
      </c>
      <c r="M15" s="265"/>
      <c r="N15" s="113" t="s">
        <v>424</v>
      </c>
      <c r="O15" s="86">
        <v>20</v>
      </c>
      <c r="P15" s="265"/>
      <c r="Q15" s="113" t="s">
        <v>133</v>
      </c>
      <c r="R15" s="86">
        <v>90</v>
      </c>
      <c r="S15" s="265"/>
      <c r="T15" s="15"/>
    </row>
    <row r="16" spans="1:21" ht="13.5" customHeight="1" x14ac:dyDescent="0.15">
      <c r="A16" s="436"/>
      <c r="B16" s="115" t="s">
        <v>136</v>
      </c>
      <c r="C16" s="86">
        <v>2030</v>
      </c>
      <c r="D16" s="265"/>
      <c r="E16" s="140" t="s">
        <v>403</v>
      </c>
      <c r="F16" s="86">
        <v>20</v>
      </c>
      <c r="G16" s="265"/>
      <c r="H16" s="267" t="s">
        <v>131</v>
      </c>
      <c r="I16" s="85">
        <v>1350</v>
      </c>
      <c r="J16" s="268"/>
      <c r="K16" s="272" t="s">
        <v>428</v>
      </c>
      <c r="L16" s="86">
        <v>190</v>
      </c>
      <c r="M16" s="265"/>
      <c r="N16" s="113" t="s">
        <v>425</v>
      </c>
      <c r="O16" s="86">
        <v>10</v>
      </c>
      <c r="P16" s="265"/>
      <c r="Q16" s="112" t="s">
        <v>403</v>
      </c>
      <c r="R16" s="86">
        <v>20</v>
      </c>
      <c r="S16" s="265"/>
      <c r="T16" s="15"/>
    </row>
    <row r="17" spans="1:26" ht="13.5" customHeight="1" x14ac:dyDescent="0.15">
      <c r="A17" s="436"/>
      <c r="B17" s="115" t="s">
        <v>137</v>
      </c>
      <c r="C17" s="86">
        <v>1490</v>
      </c>
      <c r="D17" s="265"/>
      <c r="E17" s="272"/>
      <c r="F17" s="86"/>
      <c r="G17" s="265"/>
      <c r="H17" s="267" t="s">
        <v>132</v>
      </c>
      <c r="I17" s="85">
        <v>600</v>
      </c>
      <c r="J17" s="268"/>
      <c r="K17" s="113" t="s">
        <v>407</v>
      </c>
      <c r="L17" s="86">
        <v>90</v>
      </c>
      <c r="M17" s="265"/>
      <c r="N17" s="113" t="s">
        <v>130</v>
      </c>
      <c r="O17" s="86"/>
      <c r="P17" s="265"/>
      <c r="Q17" s="117" t="s">
        <v>139</v>
      </c>
      <c r="R17" s="86">
        <v>140</v>
      </c>
      <c r="S17" s="265"/>
      <c r="T17" s="15"/>
    </row>
    <row r="18" spans="1:26" ht="13.5" customHeight="1" x14ac:dyDescent="0.15">
      <c r="A18" s="436"/>
      <c r="B18" s="115" t="s">
        <v>140</v>
      </c>
      <c r="C18" s="86">
        <v>3150</v>
      </c>
      <c r="D18" s="265"/>
      <c r="E18" s="113"/>
      <c r="F18" s="86"/>
      <c r="G18" s="265"/>
      <c r="H18" s="323" t="s">
        <v>145</v>
      </c>
      <c r="I18" s="322" t="s">
        <v>423</v>
      </c>
      <c r="J18" s="268"/>
      <c r="K18" s="113" t="s">
        <v>429</v>
      </c>
      <c r="L18" s="86">
        <v>80</v>
      </c>
      <c r="M18" s="265"/>
      <c r="N18" s="117" t="s">
        <v>130</v>
      </c>
      <c r="O18" s="85"/>
      <c r="P18" s="265"/>
      <c r="Q18" s="117" t="s">
        <v>135</v>
      </c>
      <c r="R18" s="86">
        <v>80</v>
      </c>
      <c r="S18" s="268"/>
      <c r="T18" s="15"/>
    </row>
    <row r="19" spans="1:26" ht="13.5" customHeight="1" x14ac:dyDescent="0.15">
      <c r="A19" s="436"/>
      <c r="B19" s="115"/>
      <c r="C19" s="86"/>
      <c r="D19" s="265"/>
      <c r="E19" s="113"/>
      <c r="F19" s="86"/>
      <c r="G19" s="265"/>
      <c r="H19" s="112" t="s">
        <v>424</v>
      </c>
      <c r="I19" s="86">
        <v>50</v>
      </c>
      <c r="J19" s="268"/>
      <c r="K19" s="117" t="s">
        <v>430</v>
      </c>
      <c r="L19" s="85">
        <v>40</v>
      </c>
      <c r="M19" s="265"/>
      <c r="N19" s="117" t="s">
        <v>130</v>
      </c>
      <c r="O19" s="85"/>
      <c r="P19" s="265"/>
      <c r="Q19" s="113" t="s">
        <v>407</v>
      </c>
      <c r="R19" s="86">
        <v>90</v>
      </c>
      <c r="S19" s="265"/>
      <c r="T19" s="15"/>
      <c r="X19" s="17"/>
      <c r="Y19" s="17"/>
      <c r="Z19" s="17"/>
    </row>
    <row r="20" spans="1:26" ht="13.5" customHeight="1" x14ac:dyDescent="0.15">
      <c r="A20" s="436"/>
      <c r="B20" s="115"/>
      <c r="C20" s="86"/>
      <c r="D20" s="265"/>
      <c r="E20" s="140" t="s">
        <v>130</v>
      </c>
      <c r="F20" s="86"/>
      <c r="G20" s="265"/>
      <c r="H20" s="287" t="s">
        <v>425</v>
      </c>
      <c r="I20" s="86">
        <v>30</v>
      </c>
      <c r="J20" s="268"/>
      <c r="K20" s="117" t="s">
        <v>164</v>
      </c>
      <c r="L20" s="85">
        <v>20</v>
      </c>
      <c r="M20" s="265"/>
      <c r="N20" s="117" t="s">
        <v>130</v>
      </c>
      <c r="O20" s="85"/>
      <c r="P20" s="265"/>
      <c r="Q20" s="117" t="s">
        <v>141</v>
      </c>
      <c r="R20" s="86">
        <v>70</v>
      </c>
      <c r="S20" s="265"/>
      <c r="T20" s="15"/>
      <c r="X20" s="17"/>
      <c r="Y20" s="17"/>
      <c r="Z20" s="17"/>
    </row>
    <row r="21" spans="1:26" ht="13.5" customHeight="1" x14ac:dyDescent="0.15">
      <c r="A21" s="436"/>
      <c r="B21" s="115"/>
      <c r="C21" s="273"/>
      <c r="D21" s="265"/>
      <c r="E21" s="140" t="s">
        <v>130</v>
      </c>
      <c r="F21" s="86"/>
      <c r="G21" s="265"/>
      <c r="H21" s="140"/>
      <c r="I21" s="86"/>
      <c r="J21" s="268"/>
      <c r="K21" s="117" t="s">
        <v>431</v>
      </c>
      <c r="L21" s="86">
        <v>40</v>
      </c>
      <c r="M21" s="265"/>
      <c r="N21" s="117" t="s">
        <v>130</v>
      </c>
      <c r="O21" s="85"/>
      <c r="P21" s="265"/>
      <c r="Q21" s="113" t="s">
        <v>138</v>
      </c>
      <c r="R21" s="273">
        <v>200</v>
      </c>
      <c r="S21" s="265"/>
      <c r="T21" s="15"/>
      <c r="X21" s="17"/>
      <c r="Y21" s="17"/>
      <c r="Z21" s="17"/>
    </row>
    <row r="22" spans="1:26" ht="13.5" customHeight="1" x14ac:dyDescent="0.15">
      <c r="A22" s="436"/>
      <c r="B22" s="116" t="s">
        <v>130</v>
      </c>
      <c r="C22" s="86"/>
      <c r="D22" s="265"/>
      <c r="E22" s="140" t="s">
        <v>130</v>
      </c>
      <c r="F22" s="86"/>
      <c r="G22" s="265"/>
      <c r="H22" s="272"/>
      <c r="I22" s="86"/>
      <c r="J22" s="265"/>
      <c r="K22" s="117"/>
      <c r="L22" s="85"/>
      <c r="M22" s="265"/>
      <c r="N22" s="117" t="s">
        <v>130</v>
      </c>
      <c r="O22" s="85"/>
      <c r="P22" s="265"/>
      <c r="Q22" s="117" t="s">
        <v>142</v>
      </c>
      <c r="R22" s="86">
        <v>10</v>
      </c>
      <c r="S22" s="265"/>
      <c r="T22" s="15"/>
    </row>
    <row r="23" spans="1:26" ht="13.5" customHeight="1" x14ac:dyDescent="0.15">
      <c r="A23" s="436"/>
      <c r="B23" s="116" t="s">
        <v>130</v>
      </c>
      <c r="C23" s="86"/>
      <c r="D23" s="265"/>
      <c r="E23" s="140" t="s">
        <v>130</v>
      </c>
      <c r="F23" s="86"/>
      <c r="G23" s="265"/>
      <c r="H23" s="112" t="s">
        <v>130</v>
      </c>
      <c r="I23" s="86"/>
      <c r="J23" s="265"/>
      <c r="K23" s="117"/>
      <c r="L23" s="85"/>
      <c r="M23" s="265"/>
      <c r="N23" s="117" t="s">
        <v>130</v>
      </c>
      <c r="O23" s="85"/>
      <c r="P23" s="265"/>
      <c r="Q23" s="117" t="s">
        <v>404</v>
      </c>
      <c r="R23" s="86">
        <v>30</v>
      </c>
      <c r="S23" s="265"/>
      <c r="T23" s="15"/>
    </row>
    <row r="24" spans="1:26" ht="13.5" customHeight="1" x14ac:dyDescent="0.15">
      <c r="A24" s="436"/>
      <c r="B24" s="116" t="s">
        <v>130</v>
      </c>
      <c r="C24" s="86"/>
      <c r="D24" s="265"/>
      <c r="E24" s="140" t="s">
        <v>130</v>
      </c>
      <c r="F24" s="86"/>
      <c r="G24" s="265"/>
      <c r="H24" s="112" t="s">
        <v>130</v>
      </c>
      <c r="I24" s="86"/>
      <c r="J24" s="265"/>
      <c r="K24" s="113"/>
      <c r="L24" s="86"/>
      <c r="M24" s="265"/>
      <c r="N24" s="113" t="s">
        <v>130</v>
      </c>
      <c r="O24" s="86"/>
      <c r="P24" s="265"/>
      <c r="Q24" s="113"/>
      <c r="R24" s="90"/>
      <c r="S24" s="265"/>
      <c r="T24" s="15"/>
    </row>
    <row r="25" spans="1:26" ht="13.5" customHeight="1" x14ac:dyDescent="0.15">
      <c r="A25" s="436"/>
      <c r="B25" s="116" t="s">
        <v>130</v>
      </c>
      <c r="C25" s="86"/>
      <c r="D25" s="265"/>
      <c r="E25" s="140" t="s">
        <v>130</v>
      </c>
      <c r="F25" s="86"/>
      <c r="G25" s="265"/>
      <c r="H25" s="112" t="s">
        <v>130</v>
      </c>
      <c r="I25" s="86"/>
      <c r="J25" s="265"/>
      <c r="K25" s="112"/>
      <c r="L25" s="86"/>
      <c r="M25" s="265"/>
      <c r="N25" s="113" t="s">
        <v>130</v>
      </c>
      <c r="O25" s="86"/>
      <c r="P25" s="265"/>
      <c r="Q25" s="112"/>
      <c r="R25" s="86"/>
      <c r="S25" s="265"/>
      <c r="T25" s="15"/>
    </row>
    <row r="26" spans="1:26" ht="13.5" customHeight="1" x14ac:dyDescent="0.15">
      <c r="A26" s="436"/>
      <c r="B26" s="308" t="s">
        <v>130</v>
      </c>
      <c r="C26" s="84"/>
      <c r="D26" s="293"/>
      <c r="E26" s="128" t="s">
        <v>130</v>
      </c>
      <c r="F26" s="84"/>
      <c r="G26" s="293"/>
      <c r="H26" s="114" t="s">
        <v>130</v>
      </c>
      <c r="I26" s="84"/>
      <c r="J26" s="293"/>
      <c r="K26" s="119"/>
      <c r="L26" s="84"/>
      <c r="M26" s="293"/>
      <c r="N26" s="294" t="s">
        <v>130</v>
      </c>
      <c r="O26" s="295"/>
      <c r="P26" s="296"/>
      <c r="Q26" s="294"/>
      <c r="R26" s="295"/>
      <c r="S26" s="296"/>
      <c r="T26" s="15"/>
    </row>
    <row r="27" spans="1:26" ht="13.5" customHeight="1" x14ac:dyDescent="0.15">
      <c r="A27" s="436"/>
      <c r="B27" s="116"/>
      <c r="C27" s="176"/>
      <c r="D27" s="299"/>
      <c r="E27" s="300"/>
      <c r="F27" s="90"/>
      <c r="G27" s="299"/>
      <c r="H27" s="112"/>
      <c r="I27" s="176"/>
      <c r="J27" s="299"/>
      <c r="K27" s="276"/>
      <c r="L27" s="90"/>
      <c r="M27" s="299"/>
      <c r="N27" s="112"/>
      <c r="O27" s="90"/>
      <c r="P27" s="299"/>
      <c r="Q27" s="276"/>
      <c r="R27" s="176"/>
      <c r="S27" s="299"/>
      <c r="T27" s="15"/>
    </row>
    <row r="28" spans="1:26" ht="13.5" customHeight="1" x14ac:dyDescent="0.15">
      <c r="A28" s="436"/>
      <c r="B28" s="289"/>
      <c r="C28" s="302"/>
      <c r="D28" s="304"/>
      <c r="E28" s="140"/>
      <c r="F28" s="90"/>
      <c r="G28" s="305"/>
      <c r="H28" s="113"/>
      <c r="I28" s="270"/>
      <c r="J28" s="306"/>
      <c r="K28" s="113"/>
      <c r="L28" s="90"/>
      <c r="M28" s="305"/>
      <c r="N28" s="113"/>
      <c r="O28" s="90"/>
      <c r="P28" s="305"/>
      <c r="Q28" s="113"/>
      <c r="R28" s="303"/>
      <c r="S28" s="301"/>
      <c r="T28" s="15"/>
    </row>
    <row r="29" spans="1:26" ht="13.5" customHeight="1" x14ac:dyDescent="0.15">
      <c r="A29" s="436"/>
      <c r="B29" s="164" t="s">
        <v>143</v>
      </c>
      <c r="C29" s="83">
        <v>3600</v>
      </c>
      <c r="D29" s="108"/>
      <c r="E29" s="297" t="s">
        <v>119</v>
      </c>
      <c r="F29" s="83">
        <v>1000</v>
      </c>
      <c r="G29" s="108"/>
      <c r="H29" s="298" t="s">
        <v>144</v>
      </c>
      <c r="I29" s="83">
        <v>1350</v>
      </c>
      <c r="J29" s="108"/>
      <c r="K29" s="111" t="s">
        <v>145</v>
      </c>
      <c r="L29" s="83">
        <v>500</v>
      </c>
      <c r="M29" s="108"/>
      <c r="N29" s="111" t="s">
        <v>146</v>
      </c>
      <c r="O29" s="83">
        <v>250</v>
      </c>
      <c r="P29" s="108"/>
      <c r="Q29" s="111" t="s">
        <v>147</v>
      </c>
      <c r="R29" s="83">
        <v>190</v>
      </c>
      <c r="S29" s="108"/>
      <c r="T29" s="15"/>
    </row>
    <row r="30" spans="1:26" ht="13.5" customHeight="1" x14ac:dyDescent="0.15">
      <c r="A30" s="436"/>
      <c r="B30" s="115" t="s">
        <v>148</v>
      </c>
      <c r="C30" s="86">
        <v>2770</v>
      </c>
      <c r="D30" s="265"/>
      <c r="E30" s="140" t="s">
        <v>149</v>
      </c>
      <c r="F30" s="86">
        <v>800</v>
      </c>
      <c r="G30" s="265"/>
      <c r="H30" s="112" t="s">
        <v>146</v>
      </c>
      <c r="I30" s="86">
        <v>1250</v>
      </c>
      <c r="J30" s="265"/>
      <c r="K30" s="113" t="s">
        <v>150</v>
      </c>
      <c r="L30" s="86">
        <v>200</v>
      </c>
      <c r="M30" s="265"/>
      <c r="N30" s="113" t="s">
        <v>435</v>
      </c>
      <c r="O30" s="86">
        <v>10</v>
      </c>
      <c r="P30" s="265"/>
      <c r="Q30" s="113" t="s">
        <v>151</v>
      </c>
      <c r="R30" s="86">
        <v>160</v>
      </c>
      <c r="S30" s="265"/>
      <c r="T30" s="15"/>
    </row>
    <row r="31" spans="1:26" ht="13.5" customHeight="1" x14ac:dyDescent="0.15">
      <c r="A31" s="436"/>
      <c r="B31" s="115" t="s">
        <v>152</v>
      </c>
      <c r="C31" s="86">
        <v>1230</v>
      </c>
      <c r="D31" s="265"/>
      <c r="E31" s="140" t="s">
        <v>146</v>
      </c>
      <c r="F31" s="86">
        <v>2350</v>
      </c>
      <c r="G31" s="265"/>
      <c r="H31" s="112" t="s">
        <v>153</v>
      </c>
      <c r="I31" s="86">
        <v>900</v>
      </c>
      <c r="J31" s="265"/>
      <c r="K31" s="113" t="s">
        <v>146</v>
      </c>
      <c r="L31" s="86">
        <v>120</v>
      </c>
      <c r="M31" s="265"/>
      <c r="N31" s="113" t="s">
        <v>167</v>
      </c>
      <c r="O31" s="86">
        <v>10</v>
      </c>
      <c r="P31" s="265"/>
      <c r="Q31" s="113" t="s">
        <v>154</v>
      </c>
      <c r="R31" s="86">
        <v>460</v>
      </c>
      <c r="S31" s="265"/>
      <c r="T31" s="15"/>
    </row>
    <row r="32" spans="1:26" ht="13.5" customHeight="1" x14ac:dyDescent="0.15">
      <c r="A32" s="436"/>
      <c r="B32" s="115" t="s">
        <v>119</v>
      </c>
      <c r="C32" s="86">
        <v>2770</v>
      </c>
      <c r="D32" s="265"/>
      <c r="E32" s="140" t="s">
        <v>116</v>
      </c>
      <c r="F32" s="86">
        <v>1350</v>
      </c>
      <c r="G32" s="265"/>
      <c r="H32" s="112" t="s">
        <v>155</v>
      </c>
      <c r="I32" s="86">
        <v>1400</v>
      </c>
      <c r="J32" s="265"/>
      <c r="K32" s="113" t="s">
        <v>119</v>
      </c>
      <c r="L32" s="86">
        <v>630</v>
      </c>
      <c r="M32" s="265"/>
      <c r="N32" s="111" t="s">
        <v>436</v>
      </c>
      <c r="O32" s="83">
        <v>30</v>
      </c>
      <c r="P32" s="265"/>
      <c r="Q32" s="113" t="s">
        <v>156</v>
      </c>
      <c r="R32" s="86">
        <v>280</v>
      </c>
      <c r="S32" s="265"/>
      <c r="T32" s="15"/>
    </row>
    <row r="33" spans="1:26" ht="13.5" customHeight="1" x14ac:dyDescent="0.15">
      <c r="A33" s="436"/>
      <c r="B33" s="115" t="s">
        <v>132</v>
      </c>
      <c r="C33" s="86">
        <v>2020</v>
      </c>
      <c r="D33" s="265"/>
      <c r="E33" s="359" t="s">
        <v>500</v>
      </c>
      <c r="F33" s="322" t="s">
        <v>502</v>
      </c>
      <c r="G33" s="265"/>
      <c r="H33" s="325" t="s">
        <v>158</v>
      </c>
      <c r="I33" s="322" t="s">
        <v>426</v>
      </c>
      <c r="J33" s="265"/>
      <c r="K33" s="113" t="s">
        <v>132</v>
      </c>
      <c r="L33" s="86">
        <v>80</v>
      </c>
      <c r="M33" s="265"/>
      <c r="N33" s="111" t="s">
        <v>179</v>
      </c>
      <c r="O33" s="83">
        <v>10</v>
      </c>
      <c r="P33" s="265"/>
      <c r="Q33" s="359" t="s">
        <v>500</v>
      </c>
      <c r="R33" s="322" t="s">
        <v>502</v>
      </c>
      <c r="S33" s="265"/>
      <c r="T33" s="15"/>
      <c r="X33" s="18"/>
      <c r="Y33" s="15"/>
      <c r="Z33" s="15"/>
    </row>
    <row r="34" spans="1:26" ht="13.5" customHeight="1" x14ac:dyDescent="0.15">
      <c r="A34" s="436"/>
      <c r="B34" s="115" t="s">
        <v>159</v>
      </c>
      <c r="C34" s="86">
        <v>2430</v>
      </c>
      <c r="D34" s="265"/>
      <c r="E34" s="115" t="s">
        <v>501</v>
      </c>
      <c r="F34" s="86">
        <v>600</v>
      </c>
      <c r="G34" s="265"/>
      <c r="H34" s="111" t="s">
        <v>176</v>
      </c>
      <c r="I34" s="83">
        <v>800</v>
      </c>
      <c r="J34" s="265"/>
      <c r="K34" s="113" t="s">
        <v>167</v>
      </c>
      <c r="L34" s="86">
        <v>70</v>
      </c>
      <c r="M34" s="265"/>
      <c r="N34" s="111" t="s">
        <v>130</v>
      </c>
      <c r="O34" s="83"/>
      <c r="P34" s="265"/>
      <c r="Q34" s="115" t="s">
        <v>501</v>
      </c>
      <c r="R34" s="86">
        <v>160</v>
      </c>
      <c r="S34" s="265"/>
      <c r="T34" s="15"/>
      <c r="X34" s="17"/>
      <c r="Y34" s="17"/>
      <c r="Z34" s="17"/>
    </row>
    <row r="35" spans="1:26" ht="13.5" customHeight="1" x14ac:dyDescent="0.15">
      <c r="A35" s="436"/>
      <c r="B35" s="115" t="s">
        <v>161</v>
      </c>
      <c r="C35" s="86">
        <v>1550</v>
      </c>
      <c r="D35" s="265"/>
      <c r="E35" s="140" t="s">
        <v>162</v>
      </c>
      <c r="F35" s="86">
        <v>70</v>
      </c>
      <c r="G35" s="265"/>
      <c r="H35" s="291" t="s">
        <v>179</v>
      </c>
      <c r="I35" s="86">
        <v>50</v>
      </c>
      <c r="J35" s="265"/>
      <c r="K35" s="113" t="s">
        <v>163</v>
      </c>
      <c r="L35" s="329" t="s">
        <v>432</v>
      </c>
      <c r="M35" s="265"/>
      <c r="N35" s="113" t="s">
        <v>130</v>
      </c>
      <c r="O35" s="86"/>
      <c r="P35" s="265"/>
      <c r="Q35" s="112" t="s">
        <v>160</v>
      </c>
      <c r="R35" s="86">
        <v>70</v>
      </c>
      <c r="S35" s="265"/>
      <c r="T35" s="15"/>
      <c r="X35" s="17"/>
      <c r="Y35" s="17"/>
      <c r="Z35" s="17"/>
    </row>
    <row r="36" spans="1:26" ht="13.5" customHeight="1" x14ac:dyDescent="0.15">
      <c r="A36" s="436"/>
      <c r="B36" s="289" t="s">
        <v>155</v>
      </c>
      <c r="C36" s="322" t="s">
        <v>398</v>
      </c>
      <c r="D36" s="265"/>
      <c r="E36" s="140" t="s">
        <v>165</v>
      </c>
      <c r="F36" s="86">
        <v>10</v>
      </c>
      <c r="G36" s="265"/>
      <c r="H36" s="113" t="s">
        <v>130</v>
      </c>
      <c r="I36" s="86"/>
      <c r="J36" s="265"/>
      <c r="K36" s="111" t="s">
        <v>175</v>
      </c>
      <c r="L36" s="83">
        <v>30</v>
      </c>
      <c r="M36" s="265"/>
      <c r="N36" s="113" t="s">
        <v>130</v>
      </c>
      <c r="O36" s="86"/>
      <c r="P36" s="265"/>
      <c r="Q36" s="113" t="s">
        <v>164</v>
      </c>
      <c r="R36" s="86">
        <v>60</v>
      </c>
      <c r="S36" s="265"/>
      <c r="T36" s="15"/>
      <c r="X36" s="17"/>
      <c r="Y36" s="17"/>
      <c r="Z36" s="17"/>
    </row>
    <row r="37" spans="1:26" ht="13.5" customHeight="1" x14ac:dyDescent="0.15">
      <c r="A37" s="436"/>
      <c r="B37" s="115" t="s">
        <v>168</v>
      </c>
      <c r="C37" s="86">
        <v>4890</v>
      </c>
      <c r="D37" s="265"/>
      <c r="E37" s="107" t="s">
        <v>175</v>
      </c>
      <c r="F37" s="83">
        <v>220</v>
      </c>
      <c r="G37" s="265"/>
      <c r="H37" s="113" t="s">
        <v>130</v>
      </c>
      <c r="I37" s="86"/>
      <c r="J37" s="265"/>
      <c r="K37" s="111" t="s">
        <v>433</v>
      </c>
      <c r="L37" s="83">
        <v>20</v>
      </c>
      <c r="M37" s="265"/>
      <c r="N37" s="113" t="s">
        <v>130</v>
      </c>
      <c r="O37" s="86"/>
      <c r="P37" s="265"/>
      <c r="Q37" s="113" t="s">
        <v>166</v>
      </c>
      <c r="R37" s="86">
        <v>30</v>
      </c>
      <c r="S37" s="265"/>
      <c r="T37" s="15"/>
      <c r="X37" s="17"/>
      <c r="Y37" s="17"/>
      <c r="Z37" s="17"/>
    </row>
    <row r="38" spans="1:26" ht="13.5" customHeight="1" x14ac:dyDescent="0.15">
      <c r="A38" s="436"/>
      <c r="B38" s="115" t="s">
        <v>169</v>
      </c>
      <c r="C38" s="86">
        <v>710</v>
      </c>
      <c r="D38" s="265"/>
      <c r="E38" s="107" t="s">
        <v>177</v>
      </c>
      <c r="F38" s="83">
        <v>110</v>
      </c>
      <c r="G38" s="265"/>
      <c r="H38" s="113" t="s">
        <v>130</v>
      </c>
      <c r="I38" s="86"/>
      <c r="J38" s="265"/>
      <c r="K38" s="111" t="s">
        <v>434</v>
      </c>
      <c r="L38" s="83">
        <v>40</v>
      </c>
      <c r="M38" s="265"/>
      <c r="N38" s="113" t="s">
        <v>130</v>
      </c>
      <c r="O38" s="86"/>
      <c r="P38" s="265"/>
      <c r="Q38" s="113" t="s">
        <v>167</v>
      </c>
      <c r="R38" s="86">
        <v>50</v>
      </c>
      <c r="S38" s="265"/>
      <c r="T38" s="15"/>
      <c r="X38" s="17"/>
      <c r="Y38" s="17"/>
      <c r="Z38" s="17"/>
    </row>
    <row r="39" spans="1:26" ht="13.5" customHeight="1" x14ac:dyDescent="0.15">
      <c r="A39" s="436"/>
      <c r="B39" s="164" t="s">
        <v>170</v>
      </c>
      <c r="C39" s="83">
        <v>2350</v>
      </c>
      <c r="D39" s="265"/>
      <c r="E39" s="107" t="s">
        <v>405</v>
      </c>
      <c r="F39" s="83">
        <v>130</v>
      </c>
      <c r="G39" s="265"/>
      <c r="H39" s="113" t="s">
        <v>130</v>
      </c>
      <c r="I39" s="86"/>
      <c r="J39" s="265"/>
      <c r="K39" s="111" t="s">
        <v>179</v>
      </c>
      <c r="L39" s="83">
        <v>30</v>
      </c>
      <c r="M39" s="265"/>
      <c r="N39" s="113"/>
      <c r="O39" s="86"/>
      <c r="P39" s="265"/>
      <c r="Q39" s="113" t="s">
        <v>162</v>
      </c>
      <c r="R39" s="86">
        <v>40</v>
      </c>
      <c r="S39" s="265"/>
      <c r="T39" s="15"/>
      <c r="X39" s="17"/>
      <c r="Y39" s="17"/>
      <c r="Z39" s="17"/>
    </row>
    <row r="40" spans="1:26" ht="13.5" customHeight="1" x14ac:dyDescent="0.15">
      <c r="A40" s="436"/>
      <c r="B40" s="115" t="s">
        <v>171</v>
      </c>
      <c r="C40" s="86">
        <v>2700</v>
      </c>
      <c r="D40" s="265"/>
      <c r="E40" s="290" t="s">
        <v>179</v>
      </c>
      <c r="F40" s="86">
        <v>20</v>
      </c>
      <c r="G40" s="265"/>
      <c r="H40" s="113" t="s">
        <v>130</v>
      </c>
      <c r="I40" s="86"/>
      <c r="J40" s="265"/>
      <c r="K40" s="113" t="s">
        <v>130</v>
      </c>
      <c r="L40" s="86"/>
      <c r="M40" s="265"/>
      <c r="N40" s="113" t="s">
        <v>130</v>
      </c>
      <c r="O40" s="86"/>
      <c r="P40" s="265"/>
      <c r="Q40" s="113" t="s">
        <v>165</v>
      </c>
      <c r="R40" s="86">
        <v>10</v>
      </c>
      <c r="S40" s="265"/>
      <c r="T40" s="15"/>
      <c r="X40" s="17"/>
      <c r="Y40" s="17"/>
      <c r="Z40" s="17"/>
    </row>
    <row r="41" spans="1:26" ht="13.5" customHeight="1" x14ac:dyDescent="0.15">
      <c r="A41" s="436"/>
      <c r="B41" s="115" t="s">
        <v>163</v>
      </c>
      <c r="C41" s="86">
        <v>1150</v>
      </c>
      <c r="D41" s="265"/>
      <c r="E41" s="140" t="s">
        <v>130</v>
      </c>
      <c r="F41" s="86"/>
      <c r="G41" s="265"/>
      <c r="H41" s="113"/>
      <c r="I41" s="86"/>
      <c r="J41" s="265"/>
      <c r="K41" s="113" t="s">
        <v>130</v>
      </c>
      <c r="L41" s="86"/>
      <c r="M41" s="265"/>
      <c r="N41" s="113" t="s">
        <v>130</v>
      </c>
      <c r="O41" s="86"/>
      <c r="P41" s="265"/>
      <c r="Q41" s="113" t="s">
        <v>175</v>
      </c>
      <c r="R41" s="86">
        <v>70</v>
      </c>
      <c r="S41" s="265"/>
      <c r="T41" s="15"/>
      <c r="X41" s="17"/>
      <c r="Y41" s="17"/>
      <c r="Z41" s="17"/>
    </row>
    <row r="42" spans="1:26" ht="13.5" customHeight="1" x14ac:dyDescent="0.15">
      <c r="A42" s="436"/>
      <c r="B42" s="115" t="s">
        <v>172</v>
      </c>
      <c r="C42" s="86">
        <v>320</v>
      </c>
      <c r="D42" s="265"/>
      <c r="E42" s="140" t="s">
        <v>130</v>
      </c>
      <c r="F42" s="86"/>
      <c r="G42" s="265"/>
      <c r="H42" s="113" t="s">
        <v>130</v>
      </c>
      <c r="I42" s="86"/>
      <c r="J42" s="265"/>
      <c r="K42" s="113" t="s">
        <v>130</v>
      </c>
      <c r="L42" s="86"/>
      <c r="M42" s="265"/>
      <c r="N42" s="113" t="s">
        <v>130</v>
      </c>
      <c r="O42" s="86"/>
      <c r="P42" s="265"/>
      <c r="Q42" s="111" t="s">
        <v>177</v>
      </c>
      <c r="R42" s="83">
        <v>30</v>
      </c>
      <c r="S42" s="265"/>
      <c r="T42" s="15"/>
      <c r="X42" s="17"/>
      <c r="Y42" s="17"/>
      <c r="Z42" s="17"/>
    </row>
    <row r="43" spans="1:26" ht="13.5" customHeight="1" x14ac:dyDescent="0.15">
      <c r="A43" s="436"/>
      <c r="B43" s="115" t="s">
        <v>174</v>
      </c>
      <c r="C43" s="86">
        <v>2290</v>
      </c>
      <c r="D43" s="265"/>
      <c r="E43" s="140" t="s">
        <v>130</v>
      </c>
      <c r="F43" s="86"/>
      <c r="G43" s="265"/>
      <c r="H43" s="113" t="s">
        <v>130</v>
      </c>
      <c r="I43" s="86"/>
      <c r="J43" s="265"/>
      <c r="K43" s="113"/>
      <c r="L43" s="86"/>
      <c r="M43" s="265"/>
      <c r="N43" s="113" t="s">
        <v>130</v>
      </c>
      <c r="O43" s="86"/>
      <c r="P43" s="265"/>
      <c r="Q43" s="111" t="s">
        <v>405</v>
      </c>
      <c r="R43" s="83">
        <v>40</v>
      </c>
      <c r="S43" s="265"/>
      <c r="T43" s="15"/>
      <c r="X43" s="17"/>
      <c r="Y43" s="17"/>
      <c r="Z43" s="17"/>
    </row>
    <row r="44" spans="1:26" ht="13.5" customHeight="1" x14ac:dyDescent="0.15">
      <c r="A44" s="436"/>
      <c r="B44" s="115" t="s">
        <v>178</v>
      </c>
      <c r="C44" s="86">
        <v>840</v>
      </c>
      <c r="D44" s="265"/>
      <c r="E44" s="140" t="s">
        <v>130</v>
      </c>
      <c r="F44" s="86"/>
      <c r="G44" s="265"/>
      <c r="H44" s="113" t="s">
        <v>130</v>
      </c>
      <c r="I44" s="86"/>
      <c r="J44" s="265"/>
      <c r="K44" s="113"/>
      <c r="L44" s="86"/>
      <c r="M44" s="265"/>
      <c r="N44" s="113" t="s">
        <v>130</v>
      </c>
      <c r="O44" s="86"/>
      <c r="P44" s="265"/>
      <c r="Q44" s="113" t="s">
        <v>130</v>
      </c>
      <c r="R44" s="86"/>
      <c r="S44" s="265"/>
      <c r="T44" s="15"/>
      <c r="X44" s="17"/>
      <c r="Y44" s="17"/>
      <c r="Z44" s="17"/>
    </row>
    <row r="45" spans="1:26" ht="13.5" customHeight="1" x14ac:dyDescent="0.15">
      <c r="A45" s="436"/>
      <c r="B45" s="115" t="s">
        <v>406</v>
      </c>
      <c r="C45" s="86">
        <v>2310</v>
      </c>
      <c r="D45" s="265"/>
      <c r="E45" s="140" t="s">
        <v>130</v>
      </c>
      <c r="F45" s="86"/>
      <c r="G45" s="265"/>
      <c r="H45" s="113" t="s">
        <v>130</v>
      </c>
      <c r="I45" s="86"/>
      <c r="J45" s="265"/>
      <c r="K45" s="113"/>
      <c r="L45" s="86"/>
      <c r="M45" s="265"/>
      <c r="N45" s="113" t="s">
        <v>130</v>
      </c>
      <c r="O45" s="86"/>
      <c r="P45" s="265"/>
      <c r="Q45" s="113" t="s">
        <v>130</v>
      </c>
      <c r="R45" s="86"/>
      <c r="S45" s="265"/>
      <c r="T45" s="15"/>
      <c r="X45" s="17"/>
      <c r="Y45" s="17"/>
      <c r="Z45" s="17"/>
    </row>
    <row r="46" spans="1:26" ht="13.5" customHeight="1" x14ac:dyDescent="0.15">
      <c r="A46" s="436"/>
      <c r="B46" s="115" t="s">
        <v>179</v>
      </c>
      <c r="C46" s="86">
        <v>630</v>
      </c>
      <c r="D46" s="265"/>
      <c r="E46" s="140" t="s">
        <v>130</v>
      </c>
      <c r="F46" s="86"/>
      <c r="G46" s="265"/>
      <c r="H46" s="113" t="s">
        <v>130</v>
      </c>
      <c r="I46" s="86"/>
      <c r="J46" s="265"/>
      <c r="K46" s="113"/>
      <c r="L46" s="86"/>
      <c r="M46" s="265"/>
      <c r="N46" s="113" t="s">
        <v>130</v>
      </c>
      <c r="O46" s="86"/>
      <c r="P46" s="265"/>
      <c r="Q46" s="113" t="s">
        <v>130</v>
      </c>
      <c r="R46" s="86"/>
      <c r="S46" s="265"/>
      <c r="T46" s="15"/>
      <c r="X46" s="17"/>
      <c r="Y46" s="17"/>
      <c r="Z46" s="17"/>
    </row>
    <row r="47" spans="1:26" ht="13.5" customHeight="1" x14ac:dyDescent="0.15">
      <c r="A47" s="436"/>
      <c r="B47" s="115"/>
      <c r="C47" s="86"/>
      <c r="D47" s="265"/>
      <c r="E47" s="140" t="s">
        <v>130</v>
      </c>
      <c r="F47" s="86"/>
      <c r="G47" s="265"/>
      <c r="H47" s="113" t="s">
        <v>130</v>
      </c>
      <c r="I47" s="86"/>
      <c r="J47" s="265"/>
      <c r="K47" s="113"/>
      <c r="L47" s="86"/>
      <c r="M47" s="265"/>
      <c r="N47" s="113" t="s">
        <v>130</v>
      </c>
      <c r="O47" s="86"/>
      <c r="P47" s="265"/>
      <c r="Q47" s="113" t="s">
        <v>130</v>
      </c>
      <c r="R47" s="86"/>
      <c r="S47" s="265"/>
      <c r="T47" s="15"/>
    </row>
    <row r="48" spans="1:26" ht="13.5" customHeight="1" x14ac:dyDescent="0.15">
      <c r="A48" s="436"/>
      <c r="B48" s="164"/>
      <c r="C48" s="83"/>
      <c r="D48" s="265"/>
      <c r="E48" s="140" t="s">
        <v>130</v>
      </c>
      <c r="F48" s="86"/>
      <c r="G48" s="265"/>
      <c r="H48" s="113" t="s">
        <v>130</v>
      </c>
      <c r="I48" s="86"/>
      <c r="J48" s="265"/>
      <c r="K48" s="113"/>
      <c r="L48" s="86"/>
      <c r="M48" s="265"/>
      <c r="N48" s="113" t="s">
        <v>130</v>
      </c>
      <c r="O48" s="86"/>
      <c r="P48" s="265"/>
      <c r="Q48" s="113" t="s">
        <v>130</v>
      </c>
      <c r="R48" s="86"/>
      <c r="S48" s="265"/>
      <c r="T48" s="15"/>
    </row>
    <row r="49" spans="1:20" ht="13.5" customHeight="1" x14ac:dyDescent="0.15">
      <c r="A49" s="436"/>
      <c r="B49" s="164"/>
      <c r="C49" s="83"/>
      <c r="D49" s="265"/>
      <c r="E49" s="140" t="s">
        <v>130</v>
      </c>
      <c r="F49" s="86"/>
      <c r="G49" s="265"/>
      <c r="H49" s="113" t="s">
        <v>130</v>
      </c>
      <c r="I49" s="86"/>
      <c r="J49" s="265"/>
      <c r="K49" s="113"/>
      <c r="L49" s="86"/>
      <c r="M49" s="265"/>
      <c r="N49" s="113" t="s">
        <v>130</v>
      </c>
      <c r="O49" s="86"/>
      <c r="P49" s="265"/>
      <c r="Q49" s="113" t="s">
        <v>130</v>
      </c>
      <c r="R49" s="86"/>
      <c r="S49" s="265"/>
      <c r="T49" s="15"/>
    </row>
    <row r="50" spans="1:20" ht="13.5" customHeight="1" x14ac:dyDescent="0.15">
      <c r="A50" s="436"/>
      <c r="B50" s="115"/>
      <c r="C50" s="86"/>
      <c r="D50" s="293"/>
      <c r="E50" s="128" t="s">
        <v>130</v>
      </c>
      <c r="F50" s="84"/>
      <c r="G50" s="293"/>
      <c r="H50" s="119" t="s">
        <v>130</v>
      </c>
      <c r="I50" s="84"/>
      <c r="J50" s="293"/>
      <c r="K50" s="119"/>
      <c r="L50" s="84"/>
      <c r="M50" s="293"/>
      <c r="N50" s="119" t="s">
        <v>130</v>
      </c>
      <c r="O50" s="84"/>
      <c r="P50" s="293"/>
      <c r="Q50" s="119" t="s">
        <v>130</v>
      </c>
      <c r="R50" s="84"/>
      <c r="S50" s="293"/>
      <c r="T50" s="15"/>
    </row>
    <row r="51" spans="1:20" ht="13.5" customHeight="1" x14ac:dyDescent="0.15">
      <c r="A51" s="436"/>
      <c r="B51" s="284"/>
      <c r="C51" s="176"/>
      <c r="D51" s="312"/>
      <c r="E51" s="309"/>
      <c r="F51" s="260"/>
      <c r="G51" s="275"/>
      <c r="H51" s="310"/>
      <c r="I51" s="260"/>
      <c r="J51" s="275"/>
      <c r="K51" s="310"/>
      <c r="L51" s="260"/>
      <c r="M51" s="275"/>
      <c r="N51" s="310"/>
      <c r="O51" s="260"/>
      <c r="P51" s="275"/>
      <c r="Q51" s="310"/>
      <c r="R51" s="260"/>
      <c r="S51" s="275"/>
      <c r="T51" s="15"/>
    </row>
    <row r="52" spans="1:20" ht="13.5" customHeight="1" x14ac:dyDescent="0.15">
      <c r="A52" s="437"/>
      <c r="B52" s="317"/>
      <c r="C52" s="149"/>
      <c r="D52" s="315"/>
      <c r="E52" s="313"/>
      <c r="F52" s="149"/>
      <c r="G52" s="316"/>
      <c r="H52" s="314"/>
      <c r="I52" s="149"/>
      <c r="J52" s="316"/>
      <c r="K52" s="314"/>
      <c r="L52" s="149"/>
      <c r="M52" s="316"/>
      <c r="N52" s="314"/>
      <c r="O52" s="149"/>
      <c r="P52" s="316"/>
      <c r="Q52" s="314"/>
      <c r="R52" s="149"/>
      <c r="S52" s="311"/>
      <c r="T52" s="15"/>
    </row>
    <row r="53" spans="1:20" ht="13.5" customHeight="1" thickBot="1" x14ac:dyDescent="0.2">
      <c r="A53" s="230">
        <f>SUM(C53,F53,I53,L53,O53,R53)</f>
        <v>98110</v>
      </c>
      <c r="B53" s="137" t="s">
        <v>173</v>
      </c>
      <c r="C53" s="138">
        <f>SUM(C9:C52)</f>
        <v>61010</v>
      </c>
      <c r="D53" s="121">
        <f>SUM(D9:D52)</f>
        <v>0</v>
      </c>
      <c r="E53" s="137" t="s">
        <v>173</v>
      </c>
      <c r="F53" s="138">
        <f>SUM(F9:F52)</f>
        <v>14040</v>
      </c>
      <c r="G53" s="121">
        <f>SUM(G9:G52)</f>
        <v>0</v>
      </c>
      <c r="H53" s="139" t="s">
        <v>173</v>
      </c>
      <c r="I53" s="138">
        <f>SUM(I9:I52)</f>
        <v>13530</v>
      </c>
      <c r="J53" s="121">
        <f>SUM(J9:J52)</f>
        <v>0</v>
      </c>
      <c r="K53" s="139" t="s">
        <v>173</v>
      </c>
      <c r="L53" s="138">
        <f>SUM(L9:L52)</f>
        <v>2820</v>
      </c>
      <c r="M53" s="121">
        <f>SUM(M9:M52)</f>
        <v>0</v>
      </c>
      <c r="N53" s="139" t="s">
        <v>173</v>
      </c>
      <c r="O53" s="138">
        <f>SUM(O9:O52)</f>
        <v>2010</v>
      </c>
      <c r="P53" s="121">
        <f>SUM(P9:P52)</f>
        <v>0</v>
      </c>
      <c r="Q53" s="139" t="s">
        <v>173</v>
      </c>
      <c r="R53" s="138">
        <f>SUM(R9:R52)</f>
        <v>4700</v>
      </c>
      <c r="S53" s="121">
        <f>SUM(S9:S52)</f>
        <v>0</v>
      </c>
      <c r="T53" s="15"/>
    </row>
    <row r="54" spans="1:20" ht="13.5" customHeight="1" x14ac:dyDescent="0.15">
      <c r="A54" s="19"/>
      <c r="B54" s="20"/>
      <c r="C54" s="17"/>
      <c r="D54" s="17"/>
      <c r="E54" s="17"/>
      <c r="F54" s="17"/>
      <c r="G54" s="17"/>
      <c r="H54" s="17"/>
      <c r="I54" s="17"/>
      <c r="J54" s="17"/>
      <c r="K54" s="17"/>
      <c r="L54" s="17"/>
      <c r="M54" s="17"/>
      <c r="N54" s="17"/>
      <c r="O54" s="17"/>
      <c r="P54" s="17"/>
      <c r="Q54" s="24"/>
      <c r="R54" s="21"/>
      <c r="S54" s="21"/>
    </row>
    <row r="55" spans="1:20" ht="17.25" customHeight="1" x14ac:dyDescent="0.15">
      <c r="A55" s="22"/>
      <c r="B55" s="23"/>
      <c r="C55" s="17"/>
      <c r="D55" s="17"/>
      <c r="E55" s="17"/>
      <c r="F55" s="17"/>
      <c r="G55" s="17"/>
      <c r="H55" s="17"/>
      <c r="I55" s="17"/>
      <c r="J55" s="17"/>
      <c r="K55" s="17"/>
      <c r="L55" s="17"/>
      <c r="M55" s="17"/>
      <c r="N55" s="17"/>
      <c r="O55" s="17"/>
      <c r="P55" s="17"/>
      <c r="Q55" s="17"/>
      <c r="R55" s="17"/>
    </row>
    <row r="56" spans="1:20" ht="13.5" customHeight="1" x14ac:dyDescent="0.15">
      <c r="S56" s="42" t="str">
        <f>市郡別!Q30</f>
        <v>(2025.04月)</v>
      </c>
    </row>
    <row r="57" spans="1:20" ht="13.5" customHeight="1" x14ac:dyDescent="0.15"/>
    <row r="58" spans="1:20" ht="13.5" customHeight="1" x14ac:dyDescent="0.15"/>
    <row r="59" spans="1:20" ht="13.5" customHeight="1" x14ac:dyDescent="0.15"/>
    <row r="60" spans="1:20" ht="13.5" customHeight="1" x14ac:dyDescent="0.15"/>
    <row r="61" spans="1:20" ht="13.5" customHeight="1" x14ac:dyDescent="0.15"/>
    <row r="62" spans="1:20" ht="13.5" customHeight="1" x14ac:dyDescent="0.15"/>
  </sheetData>
  <mergeCells count="11">
    <mergeCell ref="U8:U12"/>
    <mergeCell ref="L3:M5"/>
    <mergeCell ref="N3:O5"/>
    <mergeCell ref="A2:E5"/>
    <mergeCell ref="F2:F5"/>
    <mergeCell ref="G2:J5"/>
    <mergeCell ref="K2:K5"/>
    <mergeCell ref="P2:R5"/>
    <mergeCell ref="S2:S5"/>
    <mergeCell ref="A7:A8"/>
    <mergeCell ref="A9:A52"/>
  </mergeCells>
  <phoneticPr fontId="6"/>
  <conditionalFormatting sqref="B9:B21">
    <cfRule type="expression" dxfId="57" priority="40">
      <formula>C9&lt;D9</formula>
    </cfRule>
  </conditionalFormatting>
  <conditionalFormatting sqref="B29:B50">
    <cfRule type="expression" dxfId="56" priority="5">
      <formula>C29&lt;D29</formula>
    </cfRule>
  </conditionalFormatting>
  <conditionalFormatting sqref="E9:E26">
    <cfRule type="expression" dxfId="55" priority="4">
      <formula>F9&lt;G9</formula>
    </cfRule>
  </conditionalFormatting>
  <conditionalFormatting sqref="E29:E50">
    <cfRule type="expression" dxfId="54" priority="13">
      <formula>F29&lt;G29</formula>
    </cfRule>
  </conditionalFormatting>
  <conditionalFormatting sqref="H9:H26">
    <cfRule type="expression" dxfId="53" priority="31">
      <formula>I9&lt;J9</formula>
    </cfRule>
  </conditionalFormatting>
  <conditionalFormatting sqref="H29:H50">
    <cfRule type="expression" dxfId="52" priority="11">
      <formula>I29&lt;J29</formula>
    </cfRule>
  </conditionalFormatting>
  <conditionalFormatting sqref="K9:K26">
    <cfRule type="expression" dxfId="51" priority="33">
      <formula>L9&lt;M9</formula>
    </cfRule>
  </conditionalFormatting>
  <conditionalFormatting sqref="K29:K50">
    <cfRule type="expression" dxfId="50" priority="9">
      <formula>L29&lt;M29</formula>
    </cfRule>
  </conditionalFormatting>
  <conditionalFormatting sqref="N9:N26">
    <cfRule type="expression" dxfId="49" priority="53">
      <formula>O9&lt;P9</formula>
    </cfRule>
  </conditionalFormatting>
  <conditionalFormatting sqref="N29:N50">
    <cfRule type="expression" dxfId="48" priority="8">
      <formula>O29&lt;P29</formula>
    </cfRule>
  </conditionalFormatting>
  <conditionalFormatting sqref="Q9:Q26">
    <cfRule type="expression" dxfId="47" priority="3">
      <formula>R9&lt;S9</formula>
    </cfRule>
  </conditionalFormatting>
  <conditionalFormatting sqref="Q29:Q50">
    <cfRule type="expression" dxfId="46" priority="1">
      <formula>R29&lt;S29</formula>
    </cfRule>
  </conditionalFormatting>
  <printOptions horizontalCentered="1"/>
  <pageMargins left="0.43307086614173229" right="0.19685039370078741" top="0.39370078740157483" bottom="0.19685039370078741" header="0.19685039370078741" footer="0.19685039370078741"/>
  <pageSetup paperSize="9" scale="78" orientation="landscape" horizontalDpi="200"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Z52"/>
  <sheetViews>
    <sheetView showZeros="0" zoomScale="75" zoomScaleNormal="75" workbookViewId="0">
      <selection activeCell="F35" sqref="F35"/>
    </sheetView>
  </sheetViews>
  <sheetFormatPr defaultColWidth="8.5" defaultRowHeight="13.5" x14ac:dyDescent="0.15"/>
  <cols>
    <col min="1" max="1" width="9.5" style="1" customWidth="1"/>
    <col min="2" max="2" width="11.25" style="1" customWidth="1"/>
    <col min="3" max="4" width="8.125" style="1" customWidth="1"/>
    <col min="5" max="5" width="11.25" style="1" customWidth="1"/>
    <col min="6" max="7" width="8.125" style="1" customWidth="1"/>
    <col min="8" max="8" width="11.25" style="1" customWidth="1"/>
    <col min="9" max="10" width="8.125" style="1" customWidth="1"/>
    <col min="11" max="11" width="11.25" style="1" customWidth="1"/>
    <col min="12" max="13" width="8.125" style="1" customWidth="1"/>
    <col min="14" max="14" width="11.25" style="1" customWidth="1"/>
    <col min="15" max="16" width="8.125" style="1" customWidth="1"/>
    <col min="17" max="17" width="11.25" style="1" customWidth="1"/>
    <col min="18" max="19" width="8.125" style="1" customWidth="1"/>
    <col min="20" max="20" width="1.625" style="1" customWidth="1"/>
    <col min="21" max="21" width="3.375" style="1" customWidth="1"/>
    <col min="22" max="16384" width="8.5" style="1"/>
  </cols>
  <sheetData>
    <row r="1" spans="1:21" s="4" customFormat="1" ht="19.5" customHeight="1" x14ac:dyDescent="0.15">
      <c r="A1" s="44" t="s">
        <v>89</v>
      </c>
      <c r="B1" s="45"/>
      <c r="C1" s="45"/>
      <c r="D1" s="45"/>
      <c r="E1" s="45"/>
      <c r="F1" s="48"/>
      <c r="G1" s="45" t="s">
        <v>90</v>
      </c>
      <c r="H1" s="45"/>
      <c r="I1" s="45"/>
      <c r="J1" s="48"/>
      <c r="K1" s="49" t="s">
        <v>91</v>
      </c>
      <c r="L1" s="45" t="s">
        <v>78</v>
      </c>
      <c r="M1" s="45"/>
      <c r="N1" s="45"/>
      <c r="O1" s="48"/>
      <c r="P1" s="45" t="s">
        <v>92</v>
      </c>
      <c r="Q1" s="45"/>
      <c r="R1" s="46"/>
      <c r="S1" s="47" t="s">
        <v>42</v>
      </c>
    </row>
    <row r="2" spans="1:21" ht="14.25" customHeight="1" x14ac:dyDescent="0.15">
      <c r="A2" s="400">
        <f>愛媛1!A2</f>
        <v>0</v>
      </c>
      <c r="B2" s="401"/>
      <c r="C2" s="401"/>
      <c r="D2" s="401"/>
      <c r="E2" s="401"/>
      <c r="F2" s="406" t="s">
        <v>100</v>
      </c>
      <c r="G2" s="409">
        <f>愛媛1!G2</f>
        <v>0</v>
      </c>
      <c r="H2" s="410"/>
      <c r="I2" s="410"/>
      <c r="J2" s="411"/>
      <c r="K2" s="418">
        <f>愛媛1!K2</f>
        <v>0</v>
      </c>
      <c r="L2" s="2" t="s">
        <v>102</v>
      </c>
      <c r="M2" s="3"/>
      <c r="N2" s="2" t="s">
        <v>103</v>
      </c>
      <c r="O2" s="50"/>
      <c r="P2" s="421">
        <f>市郡別!N4</f>
        <v>0</v>
      </c>
      <c r="Q2" s="422"/>
      <c r="R2" s="423"/>
      <c r="S2" s="430">
        <f>市郡別!Q4</f>
        <v>0</v>
      </c>
    </row>
    <row r="3" spans="1:21" ht="14.25" customHeight="1" x14ac:dyDescent="0.15">
      <c r="A3" s="402"/>
      <c r="B3" s="403"/>
      <c r="C3" s="403"/>
      <c r="D3" s="403"/>
      <c r="E3" s="403"/>
      <c r="F3" s="407"/>
      <c r="G3" s="412"/>
      <c r="H3" s="413"/>
      <c r="I3" s="413"/>
      <c r="J3" s="414"/>
      <c r="K3" s="419"/>
      <c r="L3" s="388">
        <f>SUM(D43,G43,J43,M43,P43,S43)</f>
        <v>0</v>
      </c>
      <c r="M3" s="389"/>
      <c r="N3" s="394">
        <f>SUM(愛媛1!L3,愛媛2!L3,愛媛3!L3,愛媛4!L3,愛媛5!L3,愛媛6!L3)</f>
        <v>0</v>
      </c>
      <c r="O3" s="395"/>
      <c r="P3" s="424"/>
      <c r="Q3" s="425"/>
      <c r="R3" s="426"/>
      <c r="S3" s="431"/>
    </row>
    <row r="4" spans="1:21" ht="14.25" customHeight="1" x14ac:dyDescent="0.15">
      <c r="A4" s="402"/>
      <c r="B4" s="403"/>
      <c r="C4" s="403"/>
      <c r="D4" s="403"/>
      <c r="E4" s="403"/>
      <c r="F4" s="407"/>
      <c r="G4" s="412"/>
      <c r="H4" s="413"/>
      <c r="I4" s="413"/>
      <c r="J4" s="414"/>
      <c r="K4" s="419"/>
      <c r="L4" s="390"/>
      <c r="M4" s="391"/>
      <c r="N4" s="396"/>
      <c r="O4" s="397"/>
      <c r="P4" s="424"/>
      <c r="Q4" s="425"/>
      <c r="R4" s="426"/>
      <c r="S4" s="431"/>
    </row>
    <row r="5" spans="1:21" ht="14.25" customHeight="1" thickBot="1" x14ac:dyDescent="0.2">
      <c r="A5" s="404"/>
      <c r="B5" s="405"/>
      <c r="C5" s="405"/>
      <c r="D5" s="405"/>
      <c r="E5" s="405"/>
      <c r="F5" s="408"/>
      <c r="G5" s="415"/>
      <c r="H5" s="416"/>
      <c r="I5" s="416"/>
      <c r="J5" s="417"/>
      <c r="K5" s="420"/>
      <c r="L5" s="392"/>
      <c r="M5" s="393"/>
      <c r="N5" s="398"/>
      <c r="O5" s="399"/>
      <c r="P5" s="427"/>
      <c r="Q5" s="428"/>
      <c r="R5" s="429"/>
      <c r="S5" s="432"/>
    </row>
    <row r="6" spans="1:21" ht="7.5" customHeight="1" thickBot="1" x14ac:dyDescent="0.2"/>
    <row r="7" spans="1:21" s="13" customFormat="1" ht="18" customHeight="1" thickBot="1" x14ac:dyDescent="0.2">
      <c r="A7" s="433" t="s">
        <v>101</v>
      </c>
      <c r="B7" s="5" t="s">
        <v>104</v>
      </c>
      <c r="C7" s="6"/>
      <c r="D7" s="6"/>
      <c r="E7" s="5" t="s">
        <v>93</v>
      </c>
      <c r="F7" s="6"/>
      <c r="G7" s="41"/>
      <c r="H7" s="8" t="s">
        <v>94</v>
      </c>
      <c r="I7" s="6"/>
      <c r="J7" s="9"/>
      <c r="K7" s="10" t="s">
        <v>95</v>
      </c>
      <c r="L7" s="6"/>
      <c r="M7" s="7"/>
      <c r="N7" s="10" t="s">
        <v>96</v>
      </c>
      <c r="O7" s="6"/>
      <c r="P7" s="7"/>
      <c r="Q7" s="10" t="s">
        <v>105</v>
      </c>
      <c r="R7" s="6"/>
      <c r="S7" s="11"/>
      <c r="T7" s="12"/>
    </row>
    <row r="8" spans="1:21" ht="15.75" customHeight="1" x14ac:dyDescent="0.15">
      <c r="A8" s="434"/>
      <c r="B8" s="14" t="s">
        <v>97</v>
      </c>
      <c r="C8" s="14" t="s">
        <v>98</v>
      </c>
      <c r="D8" s="39" t="s">
        <v>99</v>
      </c>
      <c r="E8" s="14" t="s">
        <v>97</v>
      </c>
      <c r="F8" s="14" t="s">
        <v>98</v>
      </c>
      <c r="G8" s="40" t="s">
        <v>99</v>
      </c>
      <c r="H8" s="14" t="s">
        <v>97</v>
      </c>
      <c r="I8" s="14" t="s">
        <v>98</v>
      </c>
      <c r="J8" s="40" t="s">
        <v>99</v>
      </c>
      <c r="K8" s="14" t="s">
        <v>97</v>
      </c>
      <c r="L8" s="14" t="s">
        <v>98</v>
      </c>
      <c r="M8" s="40" t="s">
        <v>99</v>
      </c>
      <c r="N8" s="14" t="s">
        <v>97</v>
      </c>
      <c r="O8" s="14" t="s">
        <v>98</v>
      </c>
      <c r="P8" s="40" t="s">
        <v>99</v>
      </c>
      <c r="Q8" s="14" t="s">
        <v>97</v>
      </c>
      <c r="R8" s="14" t="s">
        <v>98</v>
      </c>
      <c r="S8" s="40" t="s">
        <v>99</v>
      </c>
      <c r="T8" s="15"/>
      <c r="U8" s="387" t="s">
        <v>390</v>
      </c>
    </row>
    <row r="9" spans="1:21" s="15" customFormat="1" ht="13.5" customHeight="1" x14ac:dyDescent="0.15">
      <c r="A9" s="438" t="s">
        <v>79</v>
      </c>
      <c r="B9" s="147" t="s">
        <v>184</v>
      </c>
      <c r="C9" s="83">
        <v>4320</v>
      </c>
      <c r="D9" s="108"/>
      <c r="E9" s="107" t="s">
        <v>181</v>
      </c>
      <c r="F9" s="83">
        <v>650</v>
      </c>
      <c r="G9" s="108"/>
      <c r="H9" s="111" t="s">
        <v>181</v>
      </c>
      <c r="I9" s="83">
        <v>600</v>
      </c>
      <c r="J9" s="108"/>
      <c r="K9" s="111" t="s">
        <v>182</v>
      </c>
      <c r="L9" s="83">
        <v>40</v>
      </c>
      <c r="M9" s="108"/>
      <c r="N9" s="111" t="s">
        <v>439</v>
      </c>
      <c r="O9" s="83">
        <v>30</v>
      </c>
      <c r="P9" s="108"/>
      <c r="Q9" s="111" t="s">
        <v>183</v>
      </c>
      <c r="R9" s="83">
        <v>180</v>
      </c>
      <c r="S9" s="108"/>
      <c r="U9" s="387"/>
    </row>
    <row r="10" spans="1:21" ht="13.5" customHeight="1" x14ac:dyDescent="0.15">
      <c r="A10" s="439"/>
      <c r="B10" s="116"/>
      <c r="C10" s="86"/>
      <c r="D10" s="265"/>
      <c r="E10" s="140" t="s">
        <v>130</v>
      </c>
      <c r="F10" s="86"/>
      <c r="G10" s="265"/>
      <c r="H10" s="113" t="s">
        <v>130</v>
      </c>
      <c r="I10" s="86"/>
      <c r="J10" s="265"/>
      <c r="K10" s="113" t="s">
        <v>130</v>
      </c>
      <c r="L10" s="86"/>
      <c r="M10" s="265"/>
      <c r="N10" s="113"/>
      <c r="O10" s="274"/>
      <c r="P10" s="265"/>
      <c r="Q10" s="113" t="s">
        <v>130</v>
      </c>
      <c r="R10" s="86"/>
      <c r="S10" s="265"/>
      <c r="T10" s="15"/>
      <c r="U10" s="387"/>
    </row>
    <row r="11" spans="1:21" ht="13.5" customHeight="1" x14ac:dyDescent="0.15">
      <c r="A11" s="439"/>
      <c r="B11" s="115" t="s">
        <v>185</v>
      </c>
      <c r="C11" s="86">
        <v>660</v>
      </c>
      <c r="D11" s="265"/>
      <c r="E11" s="140" t="s">
        <v>186</v>
      </c>
      <c r="F11" s="86">
        <v>20</v>
      </c>
      <c r="G11" s="265"/>
      <c r="H11" s="113" t="s">
        <v>187</v>
      </c>
      <c r="I11" s="86">
        <v>10</v>
      </c>
      <c r="J11" s="265"/>
      <c r="K11" s="113" t="s">
        <v>130</v>
      </c>
      <c r="L11" s="86"/>
      <c r="M11" s="265"/>
      <c r="N11" s="113" t="s">
        <v>130</v>
      </c>
      <c r="O11" s="86"/>
      <c r="P11" s="265"/>
      <c r="Q11" s="113" t="s">
        <v>187</v>
      </c>
      <c r="R11" s="86">
        <v>10</v>
      </c>
      <c r="S11" s="265"/>
      <c r="T11" s="15"/>
      <c r="U11" s="387"/>
    </row>
    <row r="12" spans="1:21" ht="13.5" customHeight="1" x14ac:dyDescent="0.15">
      <c r="A12" s="439"/>
      <c r="B12" s="115"/>
      <c r="C12" s="274"/>
      <c r="D12" s="265"/>
      <c r="E12" s="140"/>
      <c r="F12" s="86"/>
      <c r="G12" s="265"/>
      <c r="H12" s="113"/>
      <c r="I12" s="86"/>
      <c r="J12" s="265"/>
      <c r="K12" s="113" t="s">
        <v>130</v>
      </c>
      <c r="L12" s="86"/>
      <c r="M12" s="265"/>
      <c r="N12" s="113"/>
      <c r="O12" s="86"/>
      <c r="P12" s="265"/>
      <c r="Q12" s="112"/>
      <c r="R12" s="86"/>
      <c r="S12" s="265"/>
      <c r="T12" s="15"/>
      <c r="U12" s="387"/>
    </row>
    <row r="13" spans="1:21" ht="13.5" customHeight="1" x14ac:dyDescent="0.15">
      <c r="A13" s="439"/>
      <c r="B13" s="116" t="s">
        <v>188</v>
      </c>
      <c r="C13" s="90">
        <v>240</v>
      </c>
      <c r="D13" s="265"/>
      <c r="E13" s="140" t="s">
        <v>190</v>
      </c>
      <c r="F13" s="86">
        <v>20</v>
      </c>
      <c r="G13" s="265"/>
      <c r="H13" s="113" t="s">
        <v>130</v>
      </c>
      <c r="I13" s="266"/>
      <c r="J13" s="265"/>
      <c r="K13" s="113" t="s">
        <v>130</v>
      </c>
      <c r="L13" s="86"/>
      <c r="M13" s="265"/>
      <c r="N13" s="113" t="s">
        <v>130</v>
      </c>
      <c r="O13" s="86"/>
      <c r="P13" s="265"/>
      <c r="Q13" s="112" t="s">
        <v>190</v>
      </c>
      <c r="R13" s="86">
        <v>10</v>
      </c>
      <c r="S13" s="265"/>
      <c r="T13" s="15"/>
    </row>
    <row r="14" spans="1:21" ht="13.5" customHeight="1" x14ac:dyDescent="0.15">
      <c r="A14" s="439"/>
      <c r="B14" s="116" t="s">
        <v>189</v>
      </c>
      <c r="C14" s="90">
        <v>450</v>
      </c>
      <c r="D14" s="265"/>
      <c r="E14" s="140" t="s">
        <v>191</v>
      </c>
      <c r="F14" s="86">
        <v>20</v>
      </c>
      <c r="G14" s="265"/>
      <c r="H14" s="113" t="s">
        <v>189</v>
      </c>
      <c r="I14" s="86">
        <v>60</v>
      </c>
      <c r="J14" s="265"/>
      <c r="K14" s="113" t="s">
        <v>130</v>
      </c>
      <c r="L14" s="86"/>
      <c r="M14" s="265"/>
      <c r="N14" s="113" t="s">
        <v>130</v>
      </c>
      <c r="O14" s="86"/>
      <c r="P14" s="265"/>
      <c r="Q14" s="113" t="s">
        <v>191</v>
      </c>
      <c r="R14" s="86">
        <v>10</v>
      </c>
      <c r="S14" s="265"/>
      <c r="T14" s="15"/>
    </row>
    <row r="15" spans="1:21" ht="13.5" customHeight="1" x14ac:dyDescent="0.15">
      <c r="A15" s="440"/>
      <c r="B15" s="148" t="s">
        <v>130</v>
      </c>
      <c r="C15" s="149"/>
      <c r="D15" s="108">
        <v>0</v>
      </c>
      <c r="E15" s="150"/>
      <c r="F15" s="87"/>
      <c r="G15" s="108">
        <f>F15</f>
        <v>0</v>
      </c>
      <c r="H15" s="141"/>
      <c r="I15" s="87"/>
      <c r="J15" s="108"/>
      <c r="K15" s="141" t="s">
        <v>130</v>
      </c>
      <c r="L15" s="87"/>
      <c r="M15" s="108"/>
      <c r="N15" s="141"/>
      <c r="O15" s="87"/>
      <c r="P15" s="108"/>
      <c r="Q15" s="141"/>
      <c r="R15" s="87"/>
      <c r="S15" s="108">
        <f>R15</f>
        <v>0</v>
      </c>
      <c r="T15" s="15"/>
    </row>
    <row r="16" spans="1:21" ht="13.5" customHeight="1" thickBot="1" x14ac:dyDescent="0.2">
      <c r="A16" s="230">
        <f>SUM(C16,F16,I16,L16,O16,R16)</f>
        <v>7330</v>
      </c>
      <c r="B16" s="142" t="s">
        <v>180</v>
      </c>
      <c r="C16" s="138">
        <f>SUM(C9:C15)</f>
        <v>5670</v>
      </c>
      <c r="D16" s="121">
        <f>SUM(D9:D15)</f>
        <v>0</v>
      </c>
      <c r="E16" s="142" t="s">
        <v>180</v>
      </c>
      <c r="F16" s="138">
        <f>SUM(F9:F15)</f>
        <v>710</v>
      </c>
      <c r="G16" s="121">
        <f>SUM(G9:G15)</f>
        <v>0</v>
      </c>
      <c r="H16" s="143" t="s">
        <v>180</v>
      </c>
      <c r="I16" s="138">
        <f>SUM(I9:I15)</f>
        <v>670</v>
      </c>
      <c r="J16" s="121">
        <f>SUM(J9:J15)</f>
        <v>0</v>
      </c>
      <c r="K16" s="143" t="s">
        <v>180</v>
      </c>
      <c r="L16" s="138">
        <f>SUM(L9:L15)</f>
        <v>40</v>
      </c>
      <c r="M16" s="121">
        <f>SUM(M9:M15)</f>
        <v>0</v>
      </c>
      <c r="N16" s="143" t="s">
        <v>180</v>
      </c>
      <c r="O16" s="138">
        <f>SUM(O9:O15)</f>
        <v>30</v>
      </c>
      <c r="P16" s="121">
        <f>SUM(P9:P15)</f>
        <v>0</v>
      </c>
      <c r="Q16" s="143" t="s">
        <v>180</v>
      </c>
      <c r="R16" s="138">
        <f>SUM(R9:R15)</f>
        <v>210</v>
      </c>
      <c r="S16" s="121">
        <f>SUM(S9:S15)</f>
        <v>0</v>
      </c>
      <c r="T16" s="15"/>
    </row>
    <row r="17" spans="1:26" ht="13.5" customHeight="1" x14ac:dyDescent="0.15">
      <c r="A17" s="231"/>
      <c r="B17" s="145" t="s">
        <v>130</v>
      </c>
      <c r="C17" s="132"/>
      <c r="D17" s="133"/>
      <c r="E17" s="145" t="s">
        <v>130</v>
      </c>
      <c r="F17" s="132"/>
      <c r="G17" s="133"/>
      <c r="H17" s="146" t="s">
        <v>130</v>
      </c>
      <c r="I17" s="132"/>
      <c r="J17" s="133"/>
      <c r="K17" s="146" t="s">
        <v>130</v>
      </c>
      <c r="L17" s="132"/>
      <c r="M17" s="133"/>
      <c r="N17" s="146" t="s">
        <v>130</v>
      </c>
      <c r="O17" s="132"/>
      <c r="P17" s="133"/>
      <c r="Q17" s="146" t="s">
        <v>130</v>
      </c>
      <c r="R17" s="132"/>
      <c r="S17" s="133"/>
      <c r="T17" s="15"/>
    </row>
    <row r="18" spans="1:26" ht="13.5" customHeight="1" x14ac:dyDescent="0.15">
      <c r="A18" s="232" t="s">
        <v>0</v>
      </c>
      <c r="B18" s="127" t="s">
        <v>192</v>
      </c>
      <c r="C18" s="83">
        <v>2250</v>
      </c>
      <c r="D18" s="108"/>
      <c r="E18" s="107" t="s">
        <v>193</v>
      </c>
      <c r="F18" s="83">
        <v>190</v>
      </c>
      <c r="G18" s="108"/>
      <c r="H18" s="111" t="s">
        <v>192</v>
      </c>
      <c r="I18" s="83">
        <v>750</v>
      </c>
      <c r="J18" s="108"/>
      <c r="K18" s="111" t="s">
        <v>192</v>
      </c>
      <c r="L18" s="83">
        <v>60</v>
      </c>
      <c r="M18" s="108"/>
      <c r="N18" s="111" t="s">
        <v>194</v>
      </c>
      <c r="O18" s="83">
        <v>20</v>
      </c>
      <c r="P18" s="108"/>
      <c r="Q18" s="111" t="s">
        <v>193</v>
      </c>
      <c r="R18" s="83">
        <v>50</v>
      </c>
      <c r="S18" s="108"/>
      <c r="T18" s="15"/>
    </row>
    <row r="19" spans="1:26" ht="13.5" customHeight="1" x14ac:dyDescent="0.15">
      <c r="A19" s="232"/>
      <c r="B19" s="116" t="s">
        <v>195</v>
      </c>
      <c r="C19" s="86">
        <v>840</v>
      </c>
      <c r="D19" s="265"/>
      <c r="E19" s="140" t="s">
        <v>196</v>
      </c>
      <c r="F19" s="86">
        <v>100</v>
      </c>
      <c r="G19" s="265"/>
      <c r="H19" s="113" t="s">
        <v>130</v>
      </c>
      <c r="I19" s="86"/>
      <c r="J19" s="265"/>
      <c r="K19" s="113" t="s">
        <v>130</v>
      </c>
      <c r="L19" s="86"/>
      <c r="M19" s="265"/>
      <c r="N19" s="113" t="s">
        <v>130</v>
      </c>
      <c r="O19" s="86"/>
      <c r="P19" s="265"/>
      <c r="Q19" s="113" t="s">
        <v>196</v>
      </c>
      <c r="R19" s="86">
        <v>40</v>
      </c>
      <c r="S19" s="265"/>
      <c r="T19" s="15"/>
    </row>
    <row r="20" spans="1:26" ht="13.5" customHeight="1" x14ac:dyDescent="0.15">
      <c r="A20" s="232"/>
      <c r="B20" s="116" t="s">
        <v>197</v>
      </c>
      <c r="C20" s="86">
        <v>110</v>
      </c>
      <c r="D20" s="265"/>
      <c r="E20" s="140" t="s">
        <v>198</v>
      </c>
      <c r="F20" s="86">
        <v>10</v>
      </c>
      <c r="G20" s="265"/>
      <c r="H20" s="113" t="s">
        <v>130</v>
      </c>
      <c r="I20" s="86"/>
      <c r="J20" s="265"/>
      <c r="K20" s="113" t="s">
        <v>130</v>
      </c>
      <c r="L20" s="86"/>
      <c r="M20" s="265"/>
      <c r="N20" s="113" t="s">
        <v>130</v>
      </c>
      <c r="O20" s="86"/>
      <c r="P20" s="265"/>
      <c r="Q20" s="113" t="s">
        <v>130</v>
      </c>
      <c r="R20" s="86"/>
      <c r="S20" s="265"/>
      <c r="T20" s="15"/>
      <c r="U20" s="444"/>
    </row>
    <row r="21" spans="1:26" ht="13.5" customHeight="1" x14ac:dyDescent="0.15">
      <c r="A21" s="232" t="s">
        <v>1</v>
      </c>
      <c r="B21" s="116" t="s">
        <v>199</v>
      </c>
      <c r="C21" s="86">
        <v>4330</v>
      </c>
      <c r="D21" s="265"/>
      <c r="E21" s="140" t="s">
        <v>199</v>
      </c>
      <c r="F21" s="86">
        <v>750</v>
      </c>
      <c r="G21" s="265"/>
      <c r="H21" s="113" t="s">
        <v>199</v>
      </c>
      <c r="I21" s="86">
        <v>700</v>
      </c>
      <c r="J21" s="265"/>
      <c r="K21" s="113" t="s">
        <v>201</v>
      </c>
      <c r="L21" s="86">
        <v>90</v>
      </c>
      <c r="M21" s="265"/>
      <c r="N21" s="113" t="s">
        <v>200</v>
      </c>
      <c r="O21" s="86">
        <v>40</v>
      </c>
      <c r="P21" s="265"/>
      <c r="Q21" s="113" t="s">
        <v>201</v>
      </c>
      <c r="R21" s="86">
        <v>190</v>
      </c>
      <c r="S21" s="265"/>
      <c r="T21" s="15"/>
      <c r="U21" s="444"/>
    </row>
    <row r="22" spans="1:26" ht="13.5" customHeight="1" x14ac:dyDescent="0.15">
      <c r="A22" s="232"/>
      <c r="B22" s="116"/>
      <c r="C22" s="274"/>
      <c r="D22" s="265"/>
      <c r="E22" s="140" t="s">
        <v>202</v>
      </c>
      <c r="F22" s="86">
        <v>100</v>
      </c>
      <c r="G22" s="265"/>
      <c r="H22" s="320" t="s">
        <v>202</v>
      </c>
      <c r="I22" s="322" t="s">
        <v>437</v>
      </c>
      <c r="J22" s="265"/>
      <c r="K22" s="113" t="s">
        <v>438</v>
      </c>
      <c r="L22" s="86">
        <v>10</v>
      </c>
      <c r="M22" s="265"/>
      <c r="N22" s="113" t="s">
        <v>130</v>
      </c>
      <c r="O22" s="86"/>
      <c r="P22" s="265"/>
      <c r="Q22" s="113" t="s">
        <v>130</v>
      </c>
      <c r="R22" s="86"/>
      <c r="S22" s="265"/>
      <c r="T22" s="15"/>
      <c r="U22" s="444"/>
      <c r="X22" s="17"/>
      <c r="Y22" s="17"/>
      <c r="Z22" s="17"/>
    </row>
    <row r="23" spans="1:26" ht="13.5" customHeight="1" x14ac:dyDescent="0.15">
      <c r="A23" s="232"/>
      <c r="B23" s="127" t="s">
        <v>130</v>
      </c>
      <c r="C23" s="89"/>
      <c r="D23" s="108">
        <v>0</v>
      </c>
      <c r="E23" s="107"/>
      <c r="F23" s="83"/>
      <c r="G23" s="108"/>
      <c r="H23" s="318"/>
      <c r="I23" s="321"/>
      <c r="J23" s="108"/>
      <c r="K23" s="111"/>
      <c r="L23" s="83"/>
      <c r="M23" s="108">
        <f>L23</f>
        <v>0</v>
      </c>
      <c r="N23" s="119" t="s">
        <v>130</v>
      </c>
      <c r="O23" s="84"/>
      <c r="P23" s="108"/>
      <c r="Q23" s="119"/>
      <c r="R23" s="84"/>
      <c r="S23" s="108"/>
      <c r="T23" s="15"/>
      <c r="U23" s="444"/>
    </row>
    <row r="24" spans="1:26" ht="13.5" customHeight="1" thickBot="1" x14ac:dyDescent="0.2">
      <c r="A24" s="230">
        <f>SUM(C24,F24,I24,L24,O24,R24)</f>
        <v>10630</v>
      </c>
      <c r="B24" s="142" t="s">
        <v>180</v>
      </c>
      <c r="C24" s="138">
        <f>SUM(C18:C23)</f>
        <v>7530</v>
      </c>
      <c r="D24" s="121">
        <f>SUM(D18:D23)</f>
        <v>0</v>
      </c>
      <c r="E24" s="142" t="s">
        <v>180</v>
      </c>
      <c r="F24" s="138">
        <f>SUM(F18:F23)</f>
        <v>1150</v>
      </c>
      <c r="G24" s="121">
        <f>SUM(G18:G23)</f>
        <v>0</v>
      </c>
      <c r="H24" s="143" t="s">
        <v>180</v>
      </c>
      <c r="I24" s="138">
        <f>SUM(I18:I23)</f>
        <v>1450</v>
      </c>
      <c r="J24" s="121">
        <f>SUM(J18:J23)</f>
        <v>0</v>
      </c>
      <c r="K24" s="143" t="s">
        <v>180</v>
      </c>
      <c r="L24" s="138">
        <f>SUM(L18:L23)</f>
        <v>160</v>
      </c>
      <c r="M24" s="121">
        <f>SUM(M18:M23)</f>
        <v>0</v>
      </c>
      <c r="N24" s="143" t="s">
        <v>180</v>
      </c>
      <c r="O24" s="138">
        <f>SUM(O18:O23)</f>
        <v>60</v>
      </c>
      <c r="P24" s="121">
        <f>SUM(P18:P23)</f>
        <v>0</v>
      </c>
      <c r="Q24" s="143" t="s">
        <v>180</v>
      </c>
      <c r="R24" s="138">
        <f>SUM(R18:R23)</f>
        <v>280</v>
      </c>
      <c r="S24" s="121">
        <f>SUM(S18:S23)</f>
        <v>0</v>
      </c>
      <c r="T24" s="15"/>
      <c r="U24" s="444"/>
    </row>
    <row r="25" spans="1:26" ht="13.5" customHeight="1" x14ac:dyDescent="0.15">
      <c r="A25" s="231"/>
      <c r="B25" s="145" t="s">
        <v>130</v>
      </c>
      <c r="C25" s="132"/>
      <c r="D25" s="133"/>
      <c r="E25" s="145" t="s">
        <v>130</v>
      </c>
      <c r="F25" s="132"/>
      <c r="G25" s="133"/>
      <c r="H25" s="146" t="s">
        <v>130</v>
      </c>
      <c r="I25" s="132"/>
      <c r="J25" s="133"/>
      <c r="K25" s="146" t="s">
        <v>130</v>
      </c>
      <c r="L25" s="132"/>
      <c r="M25" s="133"/>
      <c r="N25" s="146" t="s">
        <v>130</v>
      </c>
      <c r="O25" s="132"/>
      <c r="P25" s="133"/>
      <c r="Q25" s="146" t="s">
        <v>130</v>
      </c>
      <c r="R25" s="132"/>
      <c r="S25" s="133"/>
      <c r="T25" s="15"/>
    </row>
    <row r="26" spans="1:26" ht="13.5" customHeight="1" x14ac:dyDescent="0.15">
      <c r="A26" s="441" t="s">
        <v>80</v>
      </c>
      <c r="B26" s="127" t="s">
        <v>130</v>
      </c>
      <c r="C26" s="83"/>
      <c r="D26" s="108">
        <f>C26</f>
        <v>0</v>
      </c>
      <c r="E26" s="107" t="s">
        <v>130</v>
      </c>
      <c r="F26" s="83"/>
      <c r="G26" s="108"/>
      <c r="H26" s="111" t="s">
        <v>130</v>
      </c>
      <c r="I26" s="83"/>
      <c r="J26" s="108"/>
      <c r="K26" s="111" t="s">
        <v>130</v>
      </c>
      <c r="L26" s="83"/>
      <c r="M26" s="108"/>
      <c r="N26" s="111" t="s">
        <v>130</v>
      </c>
      <c r="O26" s="83"/>
      <c r="P26" s="108"/>
      <c r="Q26" s="111" t="s">
        <v>130</v>
      </c>
      <c r="R26" s="83"/>
      <c r="S26" s="108"/>
      <c r="T26" s="15"/>
    </row>
    <row r="27" spans="1:26" ht="13.5" customHeight="1" x14ac:dyDescent="0.15">
      <c r="A27" s="442"/>
      <c r="B27" s="116" t="s">
        <v>203</v>
      </c>
      <c r="C27" s="86">
        <v>4700</v>
      </c>
      <c r="D27" s="265"/>
      <c r="E27" s="113" t="s">
        <v>204</v>
      </c>
      <c r="F27" s="86">
        <v>550</v>
      </c>
      <c r="G27" s="265"/>
      <c r="H27" s="113" t="s">
        <v>203</v>
      </c>
      <c r="I27" s="86">
        <v>900</v>
      </c>
      <c r="J27" s="265"/>
      <c r="K27" s="113" t="s">
        <v>204</v>
      </c>
      <c r="L27" s="86">
        <v>60</v>
      </c>
      <c r="M27" s="265"/>
      <c r="N27" s="113" t="s">
        <v>205</v>
      </c>
      <c r="O27" s="86">
        <v>10</v>
      </c>
      <c r="P27" s="265"/>
      <c r="Q27" s="113" t="s">
        <v>204</v>
      </c>
      <c r="R27" s="86">
        <v>200</v>
      </c>
      <c r="S27" s="265"/>
      <c r="T27" s="15"/>
    </row>
    <row r="28" spans="1:26" ht="13.5" customHeight="1" x14ac:dyDescent="0.15">
      <c r="A28" s="442"/>
      <c r="B28" s="116" t="s">
        <v>130</v>
      </c>
      <c r="C28" s="274"/>
      <c r="D28" s="265">
        <f>C28</f>
        <v>0</v>
      </c>
      <c r="E28" s="140" t="s">
        <v>130</v>
      </c>
      <c r="F28" s="86"/>
      <c r="G28" s="265"/>
      <c r="H28" s="113" t="s">
        <v>130</v>
      </c>
      <c r="I28" s="86"/>
      <c r="J28" s="265"/>
      <c r="K28" s="113" t="s">
        <v>130</v>
      </c>
      <c r="L28" s="274"/>
      <c r="M28" s="265"/>
      <c r="N28" s="113" t="s">
        <v>130</v>
      </c>
      <c r="O28" s="86"/>
      <c r="P28" s="265"/>
      <c r="Q28" s="113" t="s">
        <v>130</v>
      </c>
      <c r="R28" s="86"/>
      <c r="S28" s="265"/>
      <c r="T28" s="15"/>
    </row>
    <row r="29" spans="1:26" ht="13.5" customHeight="1" x14ac:dyDescent="0.15">
      <c r="A29" s="443"/>
      <c r="B29" s="118" t="s">
        <v>130</v>
      </c>
      <c r="C29" s="84"/>
      <c r="D29" s="108">
        <f>C29</f>
        <v>0</v>
      </c>
      <c r="E29" s="128" t="s">
        <v>130</v>
      </c>
      <c r="F29" s="84"/>
      <c r="G29" s="108"/>
      <c r="H29" s="119" t="s">
        <v>130</v>
      </c>
      <c r="I29" s="84"/>
      <c r="J29" s="108"/>
      <c r="K29" s="119" t="s">
        <v>130</v>
      </c>
      <c r="L29" s="84"/>
      <c r="M29" s="108"/>
      <c r="N29" s="119" t="s">
        <v>130</v>
      </c>
      <c r="O29" s="84"/>
      <c r="P29" s="108"/>
      <c r="Q29" s="119" t="s">
        <v>130</v>
      </c>
      <c r="R29" s="84"/>
      <c r="S29" s="108"/>
      <c r="T29" s="15"/>
    </row>
    <row r="30" spans="1:26" ht="13.5" customHeight="1" thickBot="1" x14ac:dyDescent="0.2">
      <c r="A30" s="230">
        <f>SUM(C30,F30,I30,L30,O30,R30)</f>
        <v>6420</v>
      </c>
      <c r="B30" s="142" t="s">
        <v>180</v>
      </c>
      <c r="C30" s="138">
        <f>SUM(C26:C29)</f>
        <v>4700</v>
      </c>
      <c r="D30" s="121">
        <f>SUM(D26:D28)</f>
        <v>0</v>
      </c>
      <c r="E30" s="142" t="s">
        <v>180</v>
      </c>
      <c r="F30" s="138">
        <f>SUM(F27:F29)</f>
        <v>550</v>
      </c>
      <c r="G30" s="121">
        <f>SUM(G26:G28)</f>
        <v>0</v>
      </c>
      <c r="H30" s="143" t="s">
        <v>180</v>
      </c>
      <c r="I30" s="138">
        <f>SUM(I26:I28)</f>
        <v>900</v>
      </c>
      <c r="J30" s="121">
        <f>SUM(J26:J28)</f>
        <v>0</v>
      </c>
      <c r="K30" s="143" t="s">
        <v>180</v>
      </c>
      <c r="L30" s="138">
        <f>SUM(L26:L29)</f>
        <v>60</v>
      </c>
      <c r="M30" s="121">
        <f>SUM(M26:M28)</f>
        <v>0</v>
      </c>
      <c r="N30" s="143" t="s">
        <v>180</v>
      </c>
      <c r="O30" s="138">
        <f>SUM(O26:O28)</f>
        <v>10</v>
      </c>
      <c r="P30" s="121">
        <f>SUM(P26:P28)</f>
        <v>0</v>
      </c>
      <c r="Q30" s="143" t="s">
        <v>180</v>
      </c>
      <c r="R30" s="138">
        <f>SUM(R26:R28)</f>
        <v>200</v>
      </c>
      <c r="S30" s="121">
        <f>SUM(S26:S28)</f>
        <v>0</v>
      </c>
      <c r="T30" s="15"/>
    </row>
    <row r="31" spans="1:26" ht="13.5" customHeight="1" x14ac:dyDescent="0.15">
      <c r="A31" s="237"/>
      <c r="B31" s="151" t="s">
        <v>130</v>
      </c>
      <c r="C31" s="152"/>
      <c r="D31" s="153"/>
      <c r="E31" s="151" t="s">
        <v>130</v>
      </c>
      <c r="F31" s="152"/>
      <c r="G31" s="153"/>
      <c r="H31" s="154" t="s">
        <v>130</v>
      </c>
      <c r="I31" s="152"/>
      <c r="J31" s="153"/>
      <c r="K31" s="154" t="s">
        <v>130</v>
      </c>
      <c r="L31" s="152"/>
      <c r="M31" s="153"/>
      <c r="N31" s="154" t="s">
        <v>130</v>
      </c>
      <c r="O31" s="152"/>
      <c r="P31" s="153"/>
      <c r="Q31" s="154" t="s">
        <v>130</v>
      </c>
      <c r="R31" s="152"/>
      <c r="S31" s="153"/>
      <c r="T31" s="15"/>
    </row>
    <row r="32" spans="1:26" ht="13.5" customHeight="1" x14ac:dyDescent="0.15">
      <c r="A32" s="238" t="s">
        <v>59</v>
      </c>
      <c r="B32" s="127" t="s">
        <v>206</v>
      </c>
      <c r="C32" s="83">
        <v>720</v>
      </c>
      <c r="D32" s="108"/>
      <c r="E32" s="107" t="s">
        <v>206</v>
      </c>
      <c r="F32" s="83">
        <v>60</v>
      </c>
      <c r="G32" s="108"/>
      <c r="H32" s="111" t="s">
        <v>130</v>
      </c>
      <c r="I32" s="83"/>
      <c r="J32" s="108"/>
      <c r="K32" s="111" t="s">
        <v>130</v>
      </c>
      <c r="L32" s="83"/>
      <c r="M32" s="108"/>
      <c r="N32" s="111" t="s">
        <v>130</v>
      </c>
      <c r="O32" s="83"/>
      <c r="P32" s="108"/>
      <c r="Q32" s="111" t="s">
        <v>207</v>
      </c>
      <c r="R32" s="83">
        <v>20</v>
      </c>
      <c r="S32" s="108"/>
      <c r="T32" s="15"/>
      <c r="X32" s="17"/>
      <c r="Y32" s="17"/>
      <c r="Z32" s="17"/>
    </row>
    <row r="33" spans="1:26" ht="13.5" customHeight="1" x14ac:dyDescent="0.15">
      <c r="A33" s="232" t="s">
        <v>58</v>
      </c>
      <c r="B33" s="116" t="s">
        <v>208</v>
      </c>
      <c r="C33" s="86">
        <v>200</v>
      </c>
      <c r="D33" s="265"/>
      <c r="E33" s="140" t="s">
        <v>130</v>
      </c>
      <c r="F33" s="86"/>
      <c r="G33" s="265"/>
      <c r="H33" s="113" t="s">
        <v>130</v>
      </c>
      <c r="I33" s="86"/>
      <c r="J33" s="265"/>
      <c r="K33" s="113" t="s">
        <v>130</v>
      </c>
      <c r="L33" s="86"/>
      <c r="M33" s="265"/>
      <c r="N33" s="113" t="s">
        <v>130</v>
      </c>
      <c r="O33" s="86"/>
      <c r="P33" s="265"/>
      <c r="Q33" s="113" t="s">
        <v>130</v>
      </c>
      <c r="R33" s="86"/>
      <c r="S33" s="265"/>
      <c r="T33" s="15"/>
      <c r="X33" s="17"/>
      <c r="Y33" s="17"/>
      <c r="Z33" s="17"/>
    </row>
    <row r="34" spans="1:26" ht="13.5" customHeight="1" x14ac:dyDescent="0.15">
      <c r="A34" s="232"/>
      <c r="B34" s="116"/>
      <c r="C34" s="86"/>
      <c r="D34" s="265"/>
      <c r="E34" s="140" t="s">
        <v>130</v>
      </c>
      <c r="F34" s="86"/>
      <c r="G34" s="265"/>
      <c r="H34" s="113" t="s">
        <v>130</v>
      </c>
      <c r="I34" s="86"/>
      <c r="J34" s="265"/>
      <c r="K34" s="113" t="s">
        <v>130</v>
      </c>
      <c r="L34" s="86"/>
      <c r="M34" s="265"/>
      <c r="N34" s="113" t="s">
        <v>130</v>
      </c>
      <c r="O34" s="86"/>
      <c r="P34" s="265"/>
      <c r="Q34" s="113" t="s">
        <v>130</v>
      </c>
      <c r="R34" s="86"/>
      <c r="S34" s="265"/>
      <c r="T34" s="15"/>
      <c r="X34" s="17"/>
      <c r="Y34" s="17"/>
      <c r="Z34" s="17"/>
    </row>
    <row r="35" spans="1:26" ht="13.5" customHeight="1" x14ac:dyDescent="0.15">
      <c r="A35" s="232"/>
      <c r="B35" s="116" t="s">
        <v>209</v>
      </c>
      <c r="C35" s="86">
        <v>140</v>
      </c>
      <c r="D35" s="265"/>
      <c r="E35" s="140" t="s">
        <v>130</v>
      </c>
      <c r="F35" s="86"/>
      <c r="G35" s="265"/>
      <c r="H35" s="113" t="s">
        <v>130</v>
      </c>
      <c r="I35" s="86"/>
      <c r="J35" s="265"/>
      <c r="K35" s="113" t="s">
        <v>130</v>
      </c>
      <c r="L35" s="86"/>
      <c r="M35" s="265"/>
      <c r="N35" s="113" t="s">
        <v>130</v>
      </c>
      <c r="O35" s="86"/>
      <c r="P35" s="265"/>
      <c r="Q35" s="113" t="s">
        <v>130</v>
      </c>
      <c r="R35" s="86"/>
      <c r="S35" s="265"/>
      <c r="T35" s="15"/>
      <c r="X35" s="17"/>
      <c r="Y35" s="17"/>
      <c r="Z35" s="17"/>
    </row>
    <row r="36" spans="1:26" ht="13.5" customHeight="1" x14ac:dyDescent="0.15">
      <c r="A36" s="232"/>
      <c r="B36" s="116"/>
      <c r="C36" s="86"/>
      <c r="D36" s="265"/>
      <c r="E36" s="140"/>
      <c r="F36" s="86"/>
      <c r="G36" s="265"/>
      <c r="H36" s="113" t="s">
        <v>130</v>
      </c>
      <c r="I36" s="86"/>
      <c r="J36" s="265"/>
      <c r="K36" s="113" t="s">
        <v>130</v>
      </c>
      <c r="L36" s="86"/>
      <c r="M36" s="265"/>
      <c r="N36" s="113" t="s">
        <v>130</v>
      </c>
      <c r="O36" s="86"/>
      <c r="P36" s="265"/>
      <c r="Q36" s="113" t="s">
        <v>130</v>
      </c>
      <c r="R36" s="86"/>
      <c r="S36" s="265"/>
      <c r="T36" s="15"/>
      <c r="X36" s="17"/>
      <c r="Y36" s="17"/>
      <c r="Z36" s="17"/>
    </row>
    <row r="37" spans="1:26" ht="13.5" customHeight="1" x14ac:dyDescent="0.15">
      <c r="A37" s="232"/>
      <c r="B37" s="116" t="s">
        <v>210</v>
      </c>
      <c r="C37" s="86">
        <v>280</v>
      </c>
      <c r="D37" s="265"/>
      <c r="E37" s="140" t="s">
        <v>211</v>
      </c>
      <c r="F37" s="274">
        <v>10</v>
      </c>
      <c r="G37" s="265"/>
      <c r="H37" s="113" t="s">
        <v>212</v>
      </c>
      <c r="I37" s="86">
        <v>20</v>
      </c>
      <c r="J37" s="265"/>
      <c r="K37" s="113" t="s">
        <v>130</v>
      </c>
      <c r="L37" s="86"/>
      <c r="M37" s="265"/>
      <c r="N37" s="113" t="s">
        <v>130</v>
      </c>
      <c r="O37" s="86"/>
      <c r="P37" s="265"/>
      <c r="Q37" s="113" t="s">
        <v>130</v>
      </c>
      <c r="R37" s="86"/>
      <c r="S37" s="265"/>
      <c r="T37" s="15"/>
    </row>
    <row r="38" spans="1:26" ht="13.5" customHeight="1" x14ac:dyDescent="0.15">
      <c r="A38" s="232"/>
      <c r="B38" s="116" t="s">
        <v>212</v>
      </c>
      <c r="C38" s="86">
        <v>90</v>
      </c>
      <c r="D38" s="265"/>
      <c r="E38" s="140" t="s">
        <v>130</v>
      </c>
      <c r="F38" s="86"/>
      <c r="G38" s="265"/>
      <c r="H38" s="113" t="s">
        <v>130</v>
      </c>
      <c r="I38" s="86"/>
      <c r="J38" s="265"/>
      <c r="K38" s="113" t="s">
        <v>130</v>
      </c>
      <c r="L38" s="86"/>
      <c r="M38" s="265"/>
      <c r="N38" s="113" t="s">
        <v>130</v>
      </c>
      <c r="O38" s="86"/>
      <c r="P38" s="265"/>
      <c r="Q38" s="113" t="s">
        <v>130</v>
      </c>
      <c r="R38" s="86"/>
      <c r="S38" s="265"/>
      <c r="T38" s="15"/>
    </row>
    <row r="39" spans="1:26" ht="13.5" customHeight="1" x14ac:dyDescent="0.15">
      <c r="A39" s="232"/>
      <c r="B39" s="155"/>
      <c r="C39" s="87"/>
      <c r="D39" s="108">
        <f t="shared" ref="D39" si="0">C39</f>
        <v>0</v>
      </c>
      <c r="E39" s="150"/>
      <c r="F39" s="87"/>
      <c r="G39" s="108"/>
      <c r="H39" s="141" t="s">
        <v>130</v>
      </c>
      <c r="I39" s="87"/>
      <c r="J39" s="108"/>
      <c r="K39" s="141" t="s">
        <v>130</v>
      </c>
      <c r="L39" s="87"/>
      <c r="M39" s="108"/>
      <c r="N39" s="141" t="s">
        <v>130</v>
      </c>
      <c r="O39" s="87"/>
      <c r="P39" s="108"/>
      <c r="Q39" s="141" t="s">
        <v>130</v>
      </c>
      <c r="R39" s="87"/>
      <c r="S39" s="108"/>
      <c r="T39" s="15"/>
    </row>
    <row r="40" spans="1:26" ht="13.5" customHeight="1" thickBot="1" x14ac:dyDescent="0.2">
      <c r="A40" s="230">
        <f>SUM(C40,F40,I40,L40,O40,R40)</f>
        <v>1540</v>
      </c>
      <c r="B40" s="137" t="s">
        <v>180</v>
      </c>
      <c r="C40" s="138">
        <f>SUM(C32:C39)</f>
        <v>1430</v>
      </c>
      <c r="D40" s="121">
        <f>SUM(D32:D39)</f>
        <v>0</v>
      </c>
      <c r="E40" s="137" t="s">
        <v>180</v>
      </c>
      <c r="F40" s="138">
        <f>SUM(F32:F39)</f>
        <v>70</v>
      </c>
      <c r="G40" s="121">
        <f>SUM(G32:G39)</f>
        <v>0</v>
      </c>
      <c r="H40" s="139" t="s">
        <v>180</v>
      </c>
      <c r="I40" s="138">
        <f>SUM(I32:I39)</f>
        <v>20</v>
      </c>
      <c r="J40" s="121">
        <f>SUM(J32:J39)</f>
        <v>0</v>
      </c>
      <c r="K40" s="139" t="s">
        <v>180</v>
      </c>
      <c r="L40" s="138">
        <f>SUM(L32:L38)</f>
        <v>0</v>
      </c>
      <c r="M40" s="121">
        <f>SUM(M32:M38)</f>
        <v>0</v>
      </c>
      <c r="N40" s="139" t="s">
        <v>180</v>
      </c>
      <c r="O40" s="138">
        <f>SUM(O32:O38)</f>
        <v>0</v>
      </c>
      <c r="P40" s="121">
        <f>SUM(P32:P38)</f>
        <v>0</v>
      </c>
      <c r="Q40" s="139" t="s">
        <v>180</v>
      </c>
      <c r="R40" s="138">
        <f>SUM(R32:R39)</f>
        <v>20</v>
      </c>
      <c r="S40" s="121">
        <f>SUM(S32:S39)</f>
        <v>0</v>
      </c>
      <c r="T40" s="15"/>
    </row>
    <row r="41" spans="1:26" ht="13.5" customHeight="1" thickBot="1" x14ac:dyDescent="0.2">
      <c r="A41" s="239"/>
      <c r="B41" s="131" t="s">
        <v>130</v>
      </c>
      <c r="C41" s="132"/>
      <c r="D41" s="133"/>
      <c r="E41" s="131" t="s">
        <v>130</v>
      </c>
      <c r="F41" s="132"/>
      <c r="G41" s="133"/>
      <c r="H41" s="135" t="s">
        <v>130</v>
      </c>
      <c r="I41" s="132"/>
      <c r="J41" s="134"/>
      <c r="K41" s="135"/>
      <c r="L41" s="132"/>
      <c r="M41" s="134"/>
      <c r="N41" s="135" t="s">
        <v>130</v>
      </c>
      <c r="O41" s="132"/>
      <c r="P41" s="134"/>
      <c r="Q41" s="135" t="s">
        <v>130</v>
      </c>
      <c r="R41" s="132"/>
      <c r="S41" s="136"/>
      <c r="T41" s="15"/>
    </row>
    <row r="42" spans="1:26" ht="13.5" customHeight="1" x14ac:dyDescent="0.15">
      <c r="A42" s="240"/>
      <c r="B42" s="156" t="s">
        <v>130</v>
      </c>
      <c r="C42" s="157"/>
      <c r="D42" s="158"/>
      <c r="E42" s="156" t="s">
        <v>130</v>
      </c>
      <c r="F42" s="157"/>
      <c r="G42" s="159"/>
      <c r="H42" s="160" t="s">
        <v>130</v>
      </c>
      <c r="I42" s="157"/>
      <c r="J42" s="159"/>
      <c r="K42" s="160" t="s">
        <v>130</v>
      </c>
      <c r="L42" s="157"/>
      <c r="M42" s="159"/>
      <c r="N42" s="160" t="s">
        <v>130</v>
      </c>
      <c r="O42" s="157"/>
      <c r="P42" s="159"/>
      <c r="Q42" s="160" t="s">
        <v>130</v>
      </c>
      <c r="R42" s="157"/>
      <c r="S42" s="161"/>
      <c r="T42" s="15"/>
    </row>
    <row r="43" spans="1:26" ht="13.5" customHeight="1" thickBot="1" x14ac:dyDescent="0.2">
      <c r="A43" s="241">
        <f>SUM(A40,A30,A24,A16)</f>
        <v>25920</v>
      </c>
      <c r="B43" s="137" t="s">
        <v>173</v>
      </c>
      <c r="C43" s="138">
        <f>SUM(C40,C30,C24,C16)</f>
        <v>19330</v>
      </c>
      <c r="D43" s="292">
        <f>SUM(D40,D30,D24,D16)</f>
        <v>0</v>
      </c>
      <c r="E43" s="137" t="s">
        <v>173</v>
      </c>
      <c r="F43" s="138">
        <f>SUM(F40,F30,F24,F16)</f>
        <v>2480</v>
      </c>
      <c r="G43" s="292">
        <f>SUM(G40,G30,G24,G16)</f>
        <v>0</v>
      </c>
      <c r="H43" s="137" t="s">
        <v>173</v>
      </c>
      <c r="I43" s="138">
        <f>SUM(I40,I30,I24,I16)</f>
        <v>3040</v>
      </c>
      <c r="J43" s="292">
        <f>SUM(J40,J30,J24,J16)</f>
        <v>0</v>
      </c>
      <c r="K43" s="137" t="s">
        <v>173</v>
      </c>
      <c r="L43" s="138">
        <f>SUM(L40,L30,L24,L16)</f>
        <v>260</v>
      </c>
      <c r="M43" s="292">
        <f>SUM(M40,M30,M24,M16)</f>
        <v>0</v>
      </c>
      <c r="N43" s="137" t="s">
        <v>173</v>
      </c>
      <c r="O43" s="138">
        <f>SUM(O40,O29:O30,O24,O16)</f>
        <v>100</v>
      </c>
      <c r="P43" s="292">
        <f>SUM(P40,P30,P24,P16)</f>
        <v>0</v>
      </c>
      <c r="Q43" s="137" t="s">
        <v>173</v>
      </c>
      <c r="R43" s="138">
        <f>SUM(R40,R30,R24,R16)</f>
        <v>710</v>
      </c>
      <c r="S43" s="121">
        <f>SUM(S40,S30,S24,S16)</f>
        <v>0</v>
      </c>
      <c r="T43" s="15"/>
    </row>
    <row r="44" spans="1:26" ht="13.5" customHeight="1" x14ac:dyDescent="0.15">
      <c r="A44" s="19"/>
      <c r="B44" s="20" t="s">
        <v>87</v>
      </c>
      <c r="C44" s="17"/>
      <c r="D44" s="17"/>
      <c r="E44" s="17"/>
      <c r="F44" s="17"/>
      <c r="G44" s="17"/>
      <c r="H44" s="17"/>
      <c r="I44" s="17"/>
      <c r="J44" s="17"/>
      <c r="K44" s="17"/>
      <c r="L44" s="17"/>
      <c r="M44" s="17"/>
      <c r="N44" s="17"/>
      <c r="O44" s="17"/>
      <c r="P44" s="17"/>
      <c r="Q44" s="24"/>
      <c r="R44" s="21"/>
      <c r="S44" s="21"/>
    </row>
    <row r="45" spans="1:26" ht="17.25" customHeight="1" x14ac:dyDescent="0.15">
      <c r="A45" s="22"/>
      <c r="B45" s="23"/>
      <c r="C45" s="17"/>
      <c r="D45" s="17"/>
      <c r="E45" s="17"/>
      <c r="F45" s="17"/>
      <c r="G45" s="17"/>
      <c r="H45" s="17"/>
      <c r="I45" s="17"/>
      <c r="J45" s="17"/>
      <c r="K45" s="17"/>
      <c r="L45" s="17"/>
      <c r="M45" s="17"/>
      <c r="N45" s="17"/>
      <c r="O45" s="17"/>
      <c r="P45" s="17"/>
      <c r="Q45" s="17"/>
      <c r="R45" s="17"/>
    </row>
    <row r="46" spans="1:26" ht="13.5" customHeight="1" x14ac:dyDescent="0.15">
      <c r="S46" s="25" t="str">
        <f>愛媛1!S56</f>
        <v>(2025.04月)</v>
      </c>
    </row>
    <row r="47" spans="1:26" ht="13.5" customHeight="1" x14ac:dyDescent="0.15"/>
    <row r="48" spans="1:26" ht="13.5" customHeight="1" x14ac:dyDescent="0.15"/>
    <row r="49" ht="13.5" customHeight="1" x14ac:dyDescent="0.15"/>
    <row r="50" ht="13.5" customHeight="1" x14ac:dyDescent="0.15"/>
    <row r="51" ht="13.5" customHeight="1" x14ac:dyDescent="0.15"/>
    <row r="52" ht="13.5" customHeight="1" x14ac:dyDescent="0.15"/>
  </sheetData>
  <mergeCells count="13">
    <mergeCell ref="U8:U12"/>
    <mergeCell ref="A9:A15"/>
    <mergeCell ref="A26:A29"/>
    <mergeCell ref="S2:S5"/>
    <mergeCell ref="A7:A8"/>
    <mergeCell ref="A2:E5"/>
    <mergeCell ref="F2:F5"/>
    <mergeCell ref="G2:J5"/>
    <mergeCell ref="K2:K5"/>
    <mergeCell ref="L3:M5"/>
    <mergeCell ref="N3:O5"/>
    <mergeCell ref="P2:R5"/>
    <mergeCell ref="U20:U24"/>
  </mergeCells>
  <phoneticPr fontId="6"/>
  <conditionalFormatting sqref="B9:B15 E9:E39 H9:H40 K9:K40 N9:N40 Q9:Q40 B18:B23 B26:B29 B32:B39">
    <cfRule type="expression" dxfId="45" priority="17">
      <formula>C9&lt;D9</formula>
    </cfRule>
  </conditionalFormatting>
  <printOptions horizontalCentered="1"/>
  <pageMargins left="0.43307086614173229" right="0.19685039370078741" top="0.39370078740157483" bottom="0.19685039370078741" header="0.19685039370078741" footer="0.19685039370078741"/>
  <pageSetup paperSize="9" scale="80" orientation="landscape" horizontalDpi="4294967292" verticalDpi="196"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Z60"/>
  <sheetViews>
    <sheetView showZeros="0" zoomScale="75" zoomScaleNormal="75" workbookViewId="0">
      <selection activeCell="Q40" sqref="Q40"/>
    </sheetView>
  </sheetViews>
  <sheetFormatPr defaultColWidth="8.5" defaultRowHeight="13.5" x14ac:dyDescent="0.15"/>
  <cols>
    <col min="1" max="1" width="9.5" style="1" customWidth="1"/>
    <col min="2" max="2" width="11.25" style="1" customWidth="1"/>
    <col min="3" max="4" width="8.125" style="1" customWidth="1"/>
    <col min="5" max="5" width="11.25" style="1" customWidth="1"/>
    <col min="6" max="7" width="8.125" style="1" customWidth="1"/>
    <col min="8" max="8" width="11.25" style="1" customWidth="1"/>
    <col min="9" max="10" width="8.125" style="1" customWidth="1"/>
    <col min="11" max="11" width="11.25" style="1" customWidth="1"/>
    <col min="12" max="13" width="8.125" style="1" customWidth="1"/>
    <col min="14" max="14" width="11.25" style="1" customWidth="1"/>
    <col min="15" max="16" width="8.125" style="1" customWidth="1"/>
    <col min="17" max="17" width="11.25" style="1" customWidth="1"/>
    <col min="18" max="19" width="8.125" style="1" customWidth="1"/>
    <col min="20" max="20" width="1.625" style="1" customWidth="1"/>
    <col min="21" max="21" width="3.375" style="1" customWidth="1"/>
    <col min="22" max="16384" width="8.5" style="1"/>
  </cols>
  <sheetData>
    <row r="1" spans="1:21" s="4" customFormat="1" ht="19.5" customHeight="1" x14ac:dyDescent="0.15">
      <c r="A1" s="44" t="s">
        <v>89</v>
      </c>
      <c r="B1" s="45"/>
      <c r="C1" s="45"/>
      <c r="D1" s="45"/>
      <c r="E1" s="45"/>
      <c r="F1" s="48"/>
      <c r="G1" s="45" t="s">
        <v>90</v>
      </c>
      <c r="H1" s="45"/>
      <c r="I1" s="45"/>
      <c r="J1" s="48"/>
      <c r="K1" s="49" t="s">
        <v>91</v>
      </c>
      <c r="L1" s="45" t="s">
        <v>78</v>
      </c>
      <c r="M1" s="45"/>
      <c r="N1" s="45"/>
      <c r="O1" s="48"/>
      <c r="P1" s="45" t="s">
        <v>92</v>
      </c>
      <c r="Q1" s="45"/>
      <c r="R1" s="46"/>
      <c r="S1" s="47" t="s">
        <v>42</v>
      </c>
    </row>
    <row r="2" spans="1:21" ht="14.25" customHeight="1" x14ac:dyDescent="0.15">
      <c r="A2" s="400">
        <f>愛媛1!A2</f>
        <v>0</v>
      </c>
      <c r="B2" s="401"/>
      <c r="C2" s="401"/>
      <c r="D2" s="401"/>
      <c r="E2" s="401"/>
      <c r="F2" s="406" t="s">
        <v>100</v>
      </c>
      <c r="G2" s="409">
        <f>愛媛1!G2</f>
        <v>0</v>
      </c>
      <c r="H2" s="410"/>
      <c r="I2" s="410"/>
      <c r="J2" s="411"/>
      <c r="K2" s="418">
        <f>愛媛1!K2</f>
        <v>0</v>
      </c>
      <c r="L2" s="2" t="s">
        <v>102</v>
      </c>
      <c r="M2" s="3"/>
      <c r="N2" s="2" t="s">
        <v>103</v>
      </c>
      <c r="O2" s="50"/>
      <c r="P2" s="421">
        <f>市郡別!N4</f>
        <v>0</v>
      </c>
      <c r="Q2" s="422"/>
      <c r="R2" s="423"/>
      <c r="S2" s="430">
        <f>市郡別!Q4</f>
        <v>0</v>
      </c>
    </row>
    <row r="3" spans="1:21" ht="14.25" customHeight="1" x14ac:dyDescent="0.15">
      <c r="A3" s="402"/>
      <c r="B3" s="403"/>
      <c r="C3" s="403"/>
      <c r="D3" s="403"/>
      <c r="E3" s="403"/>
      <c r="F3" s="407"/>
      <c r="G3" s="412"/>
      <c r="H3" s="413"/>
      <c r="I3" s="413"/>
      <c r="J3" s="414"/>
      <c r="K3" s="419"/>
      <c r="L3" s="388">
        <f>SUM(D51,G51,J51,M51,P51,S51)</f>
        <v>0</v>
      </c>
      <c r="M3" s="389"/>
      <c r="N3" s="394">
        <f>SUM(愛媛1!L3,愛媛2!L3,L3,愛媛4!L3,愛媛5!L3,愛媛6!L3)</f>
        <v>0</v>
      </c>
      <c r="O3" s="395"/>
      <c r="P3" s="424"/>
      <c r="Q3" s="425"/>
      <c r="R3" s="426"/>
      <c r="S3" s="431"/>
    </row>
    <row r="4" spans="1:21" ht="14.25" customHeight="1" x14ac:dyDescent="0.15">
      <c r="A4" s="402"/>
      <c r="B4" s="403"/>
      <c r="C4" s="403"/>
      <c r="D4" s="403"/>
      <c r="E4" s="403"/>
      <c r="F4" s="407"/>
      <c r="G4" s="412"/>
      <c r="H4" s="413"/>
      <c r="I4" s="413"/>
      <c r="J4" s="414"/>
      <c r="K4" s="419"/>
      <c r="L4" s="390"/>
      <c r="M4" s="391"/>
      <c r="N4" s="396"/>
      <c r="O4" s="397"/>
      <c r="P4" s="424"/>
      <c r="Q4" s="425"/>
      <c r="R4" s="426"/>
      <c r="S4" s="431"/>
    </row>
    <row r="5" spans="1:21" ht="14.25" customHeight="1" thickBot="1" x14ac:dyDescent="0.2">
      <c r="A5" s="404"/>
      <c r="B5" s="405"/>
      <c r="C5" s="405"/>
      <c r="D5" s="405"/>
      <c r="E5" s="405"/>
      <c r="F5" s="408"/>
      <c r="G5" s="415"/>
      <c r="H5" s="416"/>
      <c r="I5" s="416"/>
      <c r="J5" s="417"/>
      <c r="K5" s="420"/>
      <c r="L5" s="392"/>
      <c r="M5" s="393"/>
      <c r="N5" s="398"/>
      <c r="O5" s="399"/>
      <c r="P5" s="427"/>
      <c r="Q5" s="428"/>
      <c r="R5" s="429"/>
      <c r="S5" s="432"/>
    </row>
    <row r="6" spans="1:21" ht="7.5" customHeight="1" thickBot="1" x14ac:dyDescent="0.2"/>
    <row r="7" spans="1:21" s="13" customFormat="1" ht="18" customHeight="1" thickBot="1" x14ac:dyDescent="0.2">
      <c r="A7" s="433" t="s">
        <v>101</v>
      </c>
      <c r="B7" s="5" t="s">
        <v>104</v>
      </c>
      <c r="C7" s="6"/>
      <c r="D7" s="6"/>
      <c r="E7" s="5" t="s">
        <v>93</v>
      </c>
      <c r="F7" s="6"/>
      <c r="G7" s="41"/>
      <c r="H7" s="8" t="s">
        <v>94</v>
      </c>
      <c r="I7" s="6"/>
      <c r="J7" s="9"/>
      <c r="K7" s="10" t="s">
        <v>95</v>
      </c>
      <c r="L7" s="6"/>
      <c r="M7" s="7"/>
      <c r="N7" s="10" t="s">
        <v>96</v>
      </c>
      <c r="O7" s="6"/>
      <c r="P7" s="7"/>
      <c r="Q7" s="10" t="s">
        <v>105</v>
      </c>
      <c r="R7" s="6"/>
      <c r="S7" s="11"/>
      <c r="T7" s="12"/>
    </row>
    <row r="8" spans="1:21" ht="15.75" customHeight="1" x14ac:dyDescent="0.15">
      <c r="A8" s="434"/>
      <c r="B8" s="14" t="s">
        <v>97</v>
      </c>
      <c r="C8" s="14" t="s">
        <v>98</v>
      </c>
      <c r="D8" s="39" t="s">
        <v>99</v>
      </c>
      <c r="E8" s="14" t="s">
        <v>97</v>
      </c>
      <c r="F8" s="14" t="s">
        <v>98</v>
      </c>
      <c r="G8" s="40" t="s">
        <v>99</v>
      </c>
      <c r="H8" s="14" t="s">
        <v>97</v>
      </c>
      <c r="I8" s="261" t="s">
        <v>98</v>
      </c>
      <c r="J8" s="40" t="s">
        <v>99</v>
      </c>
      <c r="K8" s="14" t="s">
        <v>97</v>
      </c>
      <c r="L8" s="14" t="s">
        <v>98</v>
      </c>
      <c r="M8" s="40" t="s">
        <v>99</v>
      </c>
      <c r="N8" s="14" t="s">
        <v>97</v>
      </c>
      <c r="O8" s="14" t="s">
        <v>98</v>
      </c>
      <c r="P8" s="40" t="s">
        <v>99</v>
      </c>
      <c r="Q8" s="14" t="s">
        <v>97</v>
      </c>
      <c r="R8" s="14" t="s">
        <v>98</v>
      </c>
      <c r="S8" s="40" t="s">
        <v>99</v>
      </c>
      <c r="T8" s="15"/>
      <c r="U8" s="387" t="s">
        <v>392</v>
      </c>
    </row>
    <row r="9" spans="1:21" ht="13.5" customHeight="1" x14ac:dyDescent="0.15">
      <c r="A9" s="438" t="s">
        <v>81</v>
      </c>
      <c r="B9" s="107" t="s">
        <v>440</v>
      </c>
      <c r="C9" s="83">
        <v>3810</v>
      </c>
      <c r="D9" s="108"/>
      <c r="E9" s="107" t="s">
        <v>408</v>
      </c>
      <c r="F9" s="259">
        <v>2100</v>
      </c>
      <c r="G9" s="108"/>
      <c r="H9" s="111" t="s">
        <v>214</v>
      </c>
      <c r="I9" s="83">
        <v>1200</v>
      </c>
      <c r="J9" s="108"/>
      <c r="K9" s="111" t="s">
        <v>213</v>
      </c>
      <c r="L9" s="259">
        <v>270</v>
      </c>
      <c r="M9" s="108"/>
      <c r="N9" s="111" t="s">
        <v>215</v>
      </c>
      <c r="O9" s="83">
        <v>210</v>
      </c>
      <c r="P9" s="108"/>
      <c r="Q9" s="111" t="s">
        <v>215</v>
      </c>
      <c r="R9" s="259">
        <v>410</v>
      </c>
      <c r="S9" s="108"/>
      <c r="T9" s="15"/>
      <c r="U9" s="387"/>
    </row>
    <row r="10" spans="1:21" ht="13.5" customHeight="1" x14ac:dyDescent="0.15">
      <c r="A10" s="439"/>
      <c r="B10" s="164" t="s">
        <v>216</v>
      </c>
      <c r="C10" s="83">
        <v>4350</v>
      </c>
      <c r="D10" s="108"/>
      <c r="E10" s="107" t="s">
        <v>217</v>
      </c>
      <c r="F10" s="259">
        <v>950</v>
      </c>
      <c r="G10" s="108"/>
      <c r="H10" s="111" t="s">
        <v>218</v>
      </c>
      <c r="I10" s="83">
        <v>2300</v>
      </c>
      <c r="J10" s="108"/>
      <c r="K10" s="111" t="s">
        <v>408</v>
      </c>
      <c r="L10" s="259">
        <v>90</v>
      </c>
      <c r="M10" s="108"/>
      <c r="N10" s="318" t="s">
        <v>219</v>
      </c>
      <c r="O10" s="321" t="s">
        <v>416</v>
      </c>
      <c r="P10" s="319"/>
      <c r="Q10" s="111" t="s">
        <v>220</v>
      </c>
      <c r="R10" s="83">
        <v>30</v>
      </c>
      <c r="S10" s="108"/>
      <c r="T10" s="15"/>
      <c r="U10" s="387"/>
    </row>
    <row r="11" spans="1:21" ht="13.5" customHeight="1" x14ac:dyDescent="0.15">
      <c r="A11" s="439"/>
      <c r="B11" s="115" t="s">
        <v>221</v>
      </c>
      <c r="C11" s="86">
        <v>1230</v>
      </c>
      <c r="D11" s="265"/>
      <c r="E11" s="140" t="s">
        <v>221</v>
      </c>
      <c r="F11" s="260">
        <v>1300</v>
      </c>
      <c r="G11" s="265"/>
      <c r="H11" s="320" t="s">
        <v>213</v>
      </c>
      <c r="I11" s="322" t="s">
        <v>442</v>
      </c>
      <c r="J11" s="265"/>
      <c r="K11" s="113" t="s">
        <v>221</v>
      </c>
      <c r="L11" s="260">
        <v>450</v>
      </c>
      <c r="M11" s="265"/>
      <c r="N11" s="320" t="s">
        <v>417</v>
      </c>
      <c r="O11" s="270">
        <v>100</v>
      </c>
      <c r="P11" s="265"/>
      <c r="Q11" s="113" t="s">
        <v>225</v>
      </c>
      <c r="R11" s="260">
        <v>160</v>
      </c>
      <c r="S11" s="265"/>
      <c r="T11" s="15"/>
      <c r="U11" s="387"/>
    </row>
    <row r="12" spans="1:21" ht="13.5" customHeight="1" x14ac:dyDescent="0.15">
      <c r="A12" s="439"/>
      <c r="B12" s="115" t="s">
        <v>222</v>
      </c>
      <c r="C12" s="86">
        <v>2900</v>
      </c>
      <c r="D12" s="265"/>
      <c r="E12" s="140" t="s">
        <v>222</v>
      </c>
      <c r="F12" s="260">
        <v>190</v>
      </c>
      <c r="G12" s="265"/>
      <c r="H12" s="113" t="s">
        <v>217</v>
      </c>
      <c r="I12" s="260">
        <v>1050</v>
      </c>
      <c r="J12" s="265"/>
      <c r="K12" s="113" t="s">
        <v>214</v>
      </c>
      <c r="L12" s="260">
        <v>400</v>
      </c>
      <c r="M12" s="265"/>
      <c r="N12" s="113" t="s">
        <v>130</v>
      </c>
      <c r="O12" s="86"/>
      <c r="P12" s="265"/>
      <c r="Q12" s="113" t="s">
        <v>227</v>
      </c>
      <c r="R12" s="90">
        <v>190</v>
      </c>
      <c r="S12" s="265"/>
      <c r="T12" s="15"/>
      <c r="U12" s="387"/>
    </row>
    <row r="13" spans="1:21" ht="13.5" customHeight="1" x14ac:dyDescent="0.15">
      <c r="A13" s="439"/>
      <c r="B13" s="116" t="s">
        <v>223</v>
      </c>
      <c r="C13" s="86">
        <v>1600</v>
      </c>
      <c r="D13" s="265"/>
      <c r="E13" s="140" t="s">
        <v>223</v>
      </c>
      <c r="F13" s="260">
        <v>950</v>
      </c>
      <c r="G13" s="265"/>
      <c r="H13" s="113" t="s">
        <v>223</v>
      </c>
      <c r="I13" s="260">
        <v>1450</v>
      </c>
      <c r="J13" s="265"/>
      <c r="K13" s="113" t="s">
        <v>217</v>
      </c>
      <c r="L13" s="260">
        <v>70</v>
      </c>
      <c r="M13" s="265"/>
      <c r="N13" s="320" t="s">
        <v>224</v>
      </c>
      <c r="O13" s="322" t="s">
        <v>418</v>
      </c>
      <c r="P13" s="265"/>
      <c r="Q13" s="113" t="s">
        <v>224</v>
      </c>
      <c r="R13" s="260">
        <v>170</v>
      </c>
      <c r="S13" s="265"/>
      <c r="T13" s="15"/>
    </row>
    <row r="14" spans="1:21" ht="13.5" customHeight="1" x14ac:dyDescent="0.15">
      <c r="A14" s="439"/>
      <c r="B14" s="116"/>
      <c r="C14" s="86"/>
      <c r="D14" s="265"/>
      <c r="E14" s="140" t="s">
        <v>130</v>
      </c>
      <c r="F14" s="260"/>
      <c r="G14" s="265"/>
      <c r="H14" s="113" t="s">
        <v>130</v>
      </c>
      <c r="I14" s="260"/>
      <c r="J14" s="265"/>
      <c r="K14" s="113" t="s">
        <v>223</v>
      </c>
      <c r="L14" s="260">
        <v>250</v>
      </c>
      <c r="M14" s="265"/>
      <c r="N14" s="113" t="s">
        <v>226</v>
      </c>
      <c r="O14" s="86">
        <v>40</v>
      </c>
      <c r="P14" s="265"/>
      <c r="Q14" s="113" t="s">
        <v>231</v>
      </c>
      <c r="R14" s="86">
        <v>110</v>
      </c>
      <c r="S14" s="265"/>
      <c r="T14" s="15"/>
    </row>
    <row r="15" spans="1:21" ht="13.5" customHeight="1" x14ac:dyDescent="0.15">
      <c r="A15" s="439"/>
      <c r="B15" s="116" t="s">
        <v>130</v>
      </c>
      <c r="C15" s="86"/>
      <c r="D15" s="265"/>
      <c r="E15" s="140" t="s">
        <v>130</v>
      </c>
      <c r="F15" s="260"/>
      <c r="G15" s="265"/>
      <c r="H15" s="113" t="s">
        <v>130</v>
      </c>
      <c r="I15" s="260"/>
      <c r="J15" s="265"/>
      <c r="K15" s="113" t="s">
        <v>228</v>
      </c>
      <c r="L15" s="260">
        <v>20</v>
      </c>
      <c r="M15" s="265"/>
      <c r="N15" s="320" t="s">
        <v>419</v>
      </c>
      <c r="O15" s="270">
        <v>10</v>
      </c>
      <c r="P15" s="265"/>
      <c r="Q15" s="113"/>
      <c r="R15" s="86"/>
      <c r="S15" s="265"/>
      <c r="T15" s="15"/>
    </row>
    <row r="16" spans="1:21" ht="13.5" customHeight="1" x14ac:dyDescent="0.15">
      <c r="A16" s="439"/>
      <c r="B16" s="116" t="s">
        <v>130</v>
      </c>
      <c r="C16" s="86"/>
      <c r="D16" s="265"/>
      <c r="E16" s="140" t="s">
        <v>130</v>
      </c>
      <c r="F16" s="260"/>
      <c r="G16" s="265"/>
      <c r="H16" s="113" t="s">
        <v>130</v>
      </c>
      <c r="I16" s="260"/>
      <c r="J16" s="265"/>
      <c r="K16" s="113" t="s">
        <v>401</v>
      </c>
      <c r="L16" s="86">
        <v>40</v>
      </c>
      <c r="M16" s="268"/>
      <c r="N16" s="113" t="s">
        <v>130</v>
      </c>
      <c r="O16" s="86"/>
      <c r="P16" s="265"/>
      <c r="Q16" s="113"/>
      <c r="R16" s="90"/>
      <c r="S16" s="265"/>
      <c r="T16" s="15"/>
    </row>
    <row r="17" spans="1:26" ht="13.5" customHeight="1" x14ac:dyDescent="0.15">
      <c r="A17" s="439"/>
      <c r="B17" s="116"/>
      <c r="C17" s="86"/>
      <c r="D17" s="265"/>
      <c r="E17" s="140"/>
      <c r="F17" s="260"/>
      <c r="G17" s="265"/>
      <c r="H17" s="113"/>
      <c r="I17" s="260"/>
      <c r="J17" s="265"/>
      <c r="K17" s="113" t="s">
        <v>230</v>
      </c>
      <c r="L17" s="86">
        <v>50</v>
      </c>
      <c r="M17" s="268"/>
      <c r="N17" s="113" t="s">
        <v>130</v>
      </c>
      <c r="O17" s="86"/>
      <c r="P17" s="265"/>
      <c r="Q17" s="113"/>
      <c r="R17" s="86"/>
      <c r="S17" s="265"/>
      <c r="T17" s="15"/>
    </row>
    <row r="18" spans="1:26" ht="13.5" customHeight="1" x14ac:dyDescent="0.15">
      <c r="A18" s="439"/>
      <c r="B18" s="115"/>
      <c r="C18" s="86"/>
      <c r="D18" s="275"/>
      <c r="E18" s="140" t="s">
        <v>229</v>
      </c>
      <c r="F18" s="86">
        <v>170</v>
      </c>
      <c r="G18" s="265"/>
      <c r="H18" s="113" t="s">
        <v>229</v>
      </c>
      <c r="I18" s="260">
        <v>600</v>
      </c>
      <c r="J18" s="265"/>
      <c r="K18" s="113" t="s">
        <v>400</v>
      </c>
      <c r="L18" s="86">
        <v>30</v>
      </c>
      <c r="M18" s="268"/>
      <c r="N18" s="113" t="s">
        <v>130</v>
      </c>
      <c r="O18" s="86"/>
      <c r="P18" s="265"/>
      <c r="Q18" s="113" t="s">
        <v>444</v>
      </c>
      <c r="R18" s="86">
        <v>90</v>
      </c>
      <c r="S18" s="265"/>
      <c r="T18" s="15"/>
      <c r="X18" s="17"/>
      <c r="Y18" s="17"/>
      <c r="Z18" s="17"/>
    </row>
    <row r="19" spans="1:26" ht="13.5" customHeight="1" x14ac:dyDescent="0.15">
      <c r="A19" s="439"/>
      <c r="B19" s="116" t="s">
        <v>232</v>
      </c>
      <c r="C19" s="86">
        <v>720</v>
      </c>
      <c r="D19" s="265"/>
      <c r="E19" s="140" t="s">
        <v>232</v>
      </c>
      <c r="F19" s="86">
        <v>70</v>
      </c>
      <c r="G19" s="265"/>
      <c r="H19" s="113" t="s">
        <v>232</v>
      </c>
      <c r="I19" s="260">
        <v>120</v>
      </c>
      <c r="J19" s="265"/>
      <c r="K19" s="113" t="s">
        <v>235</v>
      </c>
      <c r="L19" s="86">
        <v>30</v>
      </c>
      <c r="M19" s="268"/>
      <c r="N19" s="113" t="s">
        <v>233</v>
      </c>
      <c r="O19" s="86">
        <v>10</v>
      </c>
      <c r="P19" s="265"/>
      <c r="Q19" s="113" t="s">
        <v>234</v>
      </c>
      <c r="R19" s="260">
        <v>10</v>
      </c>
      <c r="S19" s="265"/>
      <c r="T19" s="15"/>
    </row>
    <row r="20" spans="1:26" ht="13.5" customHeight="1" x14ac:dyDescent="0.15">
      <c r="A20" s="440"/>
      <c r="B20" s="118" t="s">
        <v>130</v>
      </c>
      <c r="C20" s="84"/>
      <c r="D20" s="108">
        <f>C20</f>
        <v>0</v>
      </c>
      <c r="E20" s="128" t="s">
        <v>130</v>
      </c>
      <c r="F20" s="84"/>
      <c r="G20" s="108"/>
      <c r="H20" s="119" t="s">
        <v>130</v>
      </c>
      <c r="I20" s="262"/>
      <c r="J20" s="108"/>
      <c r="K20" s="111"/>
      <c r="L20" s="84"/>
      <c r="M20" s="108"/>
      <c r="N20" s="119" t="s">
        <v>130</v>
      </c>
      <c r="O20" s="84"/>
      <c r="P20" s="108"/>
      <c r="Q20" s="119" t="s">
        <v>130</v>
      </c>
      <c r="R20" s="84"/>
      <c r="S20" s="108">
        <f>R20</f>
        <v>0</v>
      </c>
      <c r="T20" s="15"/>
    </row>
    <row r="21" spans="1:26" ht="13.5" customHeight="1" thickBot="1" x14ac:dyDescent="0.2">
      <c r="A21" s="230">
        <f>SUM(C21,F21,I21,L21,O21,R21)</f>
        <v>30300</v>
      </c>
      <c r="B21" s="142" t="s">
        <v>180</v>
      </c>
      <c r="C21" s="138">
        <f>SUM(C9:C20)</f>
        <v>14610</v>
      </c>
      <c r="D21" s="121">
        <f>SUM(D9:D20)</f>
        <v>0</v>
      </c>
      <c r="E21" s="142" t="s">
        <v>180</v>
      </c>
      <c r="F21" s="138">
        <f>SUM(F9:F20)</f>
        <v>5730</v>
      </c>
      <c r="G21" s="121">
        <f>SUM(G9:G20)</f>
        <v>0</v>
      </c>
      <c r="H21" s="143" t="s">
        <v>180</v>
      </c>
      <c r="I21" s="138">
        <f>SUM(I9:I20)</f>
        <v>6720</v>
      </c>
      <c r="J21" s="121">
        <f>SUM(J9:J20)</f>
        <v>0</v>
      </c>
      <c r="K21" s="143" t="s">
        <v>180</v>
      </c>
      <c r="L21" s="138">
        <f>SUM(L9:L20)</f>
        <v>1700</v>
      </c>
      <c r="M21" s="121">
        <f>SUM(M9:M20)</f>
        <v>0</v>
      </c>
      <c r="N21" s="143" t="s">
        <v>180</v>
      </c>
      <c r="O21" s="138">
        <f>SUM(O9:O20)</f>
        <v>370</v>
      </c>
      <c r="P21" s="121">
        <f>SUM(P9:P20)</f>
        <v>0</v>
      </c>
      <c r="Q21" s="143" t="s">
        <v>180</v>
      </c>
      <c r="R21" s="138">
        <f>SUM(R9:R20)</f>
        <v>1170</v>
      </c>
      <c r="S21" s="121">
        <f>SUM(S9:S20)</f>
        <v>0</v>
      </c>
      <c r="T21" s="15"/>
    </row>
    <row r="22" spans="1:26" ht="13.5" customHeight="1" x14ac:dyDescent="0.15">
      <c r="A22" s="231"/>
      <c r="B22" s="145" t="s">
        <v>130</v>
      </c>
      <c r="C22" s="132"/>
      <c r="D22" s="162"/>
      <c r="E22" s="145" t="s">
        <v>130</v>
      </c>
      <c r="F22" s="132"/>
      <c r="G22" s="162"/>
      <c r="H22" s="146" t="s">
        <v>130</v>
      </c>
      <c r="I22" s="132"/>
      <c r="J22" s="162"/>
      <c r="K22" s="146" t="s">
        <v>130</v>
      </c>
      <c r="L22" s="132"/>
      <c r="M22" s="133"/>
      <c r="N22" s="146" t="s">
        <v>130</v>
      </c>
      <c r="O22" s="132"/>
      <c r="P22" s="162"/>
      <c r="Q22" s="146" t="s">
        <v>130</v>
      </c>
      <c r="R22" s="132"/>
      <c r="S22" s="162"/>
      <c r="T22" s="15"/>
    </row>
    <row r="23" spans="1:26" ht="13.5" customHeight="1" x14ac:dyDescent="0.15">
      <c r="A23" s="242" t="s">
        <v>64</v>
      </c>
      <c r="B23" s="163" t="s">
        <v>236</v>
      </c>
      <c r="C23" s="259">
        <v>760</v>
      </c>
      <c r="D23" s="108"/>
      <c r="E23" s="164" t="s">
        <v>237</v>
      </c>
      <c r="F23" s="259">
        <v>100</v>
      </c>
      <c r="G23" s="108"/>
      <c r="H23" s="111" t="s">
        <v>237</v>
      </c>
      <c r="I23" s="259">
        <v>120</v>
      </c>
      <c r="J23" s="108"/>
      <c r="K23" s="111" t="s">
        <v>130</v>
      </c>
      <c r="L23" s="83"/>
      <c r="M23" s="108"/>
      <c r="N23" s="111" t="s">
        <v>130</v>
      </c>
      <c r="O23" s="83"/>
      <c r="P23" s="108"/>
      <c r="Q23" s="111" t="s">
        <v>238</v>
      </c>
      <c r="R23" s="259">
        <v>30</v>
      </c>
      <c r="S23" s="108"/>
      <c r="T23" s="15"/>
    </row>
    <row r="24" spans="1:26" ht="13.5" customHeight="1" x14ac:dyDescent="0.15">
      <c r="A24" s="243"/>
      <c r="B24" s="147"/>
      <c r="C24" s="83"/>
      <c r="D24" s="108"/>
      <c r="E24" s="164" t="s">
        <v>130</v>
      </c>
      <c r="F24" s="259"/>
      <c r="G24" s="108"/>
      <c r="H24" s="111" t="s">
        <v>130</v>
      </c>
      <c r="I24" s="259"/>
      <c r="J24" s="108"/>
      <c r="K24" s="111" t="s">
        <v>130</v>
      </c>
      <c r="L24" s="83"/>
      <c r="M24" s="108"/>
      <c r="N24" s="111" t="s">
        <v>130</v>
      </c>
      <c r="O24" s="83"/>
      <c r="P24" s="108"/>
      <c r="Q24" s="111" t="s">
        <v>130</v>
      </c>
      <c r="R24" s="259"/>
      <c r="S24" s="108"/>
      <c r="T24" s="15"/>
    </row>
    <row r="25" spans="1:26" ht="13.5" customHeight="1" x14ac:dyDescent="0.15">
      <c r="A25" s="243"/>
      <c r="B25" s="116"/>
      <c r="C25" s="86"/>
      <c r="D25" s="265"/>
      <c r="E25" s="115" t="s">
        <v>130</v>
      </c>
      <c r="F25" s="260"/>
      <c r="G25" s="265"/>
      <c r="H25" s="113" t="s">
        <v>130</v>
      </c>
      <c r="I25" s="260"/>
      <c r="J25" s="265"/>
      <c r="K25" s="113" t="s">
        <v>130</v>
      </c>
      <c r="L25" s="86"/>
      <c r="M25" s="265"/>
      <c r="N25" s="113" t="s">
        <v>130</v>
      </c>
      <c r="O25" s="86"/>
      <c r="P25" s="265"/>
      <c r="Q25" s="113" t="s">
        <v>130</v>
      </c>
      <c r="R25" s="260"/>
      <c r="S25" s="265"/>
      <c r="T25" s="15"/>
    </row>
    <row r="26" spans="1:26" ht="13.5" customHeight="1" x14ac:dyDescent="0.15">
      <c r="A26" s="233" t="s">
        <v>65</v>
      </c>
      <c r="B26" s="116" t="s">
        <v>239</v>
      </c>
      <c r="C26" s="266" t="s">
        <v>441</v>
      </c>
      <c r="D26" s="265"/>
      <c r="E26" s="115"/>
      <c r="F26" s="260"/>
      <c r="G26" s="265"/>
      <c r="H26" s="113"/>
      <c r="I26" s="260"/>
      <c r="J26" s="265"/>
      <c r="K26" s="113" t="s">
        <v>130</v>
      </c>
      <c r="L26" s="86"/>
      <c r="M26" s="265"/>
      <c r="N26" s="113" t="s">
        <v>130</v>
      </c>
      <c r="O26" s="86"/>
      <c r="P26" s="265"/>
      <c r="Q26" s="113"/>
      <c r="R26" s="328"/>
      <c r="S26" s="265"/>
      <c r="T26" s="15"/>
    </row>
    <row r="27" spans="1:26" ht="13.5" customHeight="1" x14ac:dyDescent="0.15">
      <c r="A27" s="233" t="s">
        <v>66</v>
      </c>
      <c r="B27" s="116" t="s">
        <v>240</v>
      </c>
      <c r="C27" s="260">
        <v>240</v>
      </c>
      <c r="D27" s="265"/>
      <c r="E27" s="115" t="s">
        <v>240</v>
      </c>
      <c r="F27" s="260">
        <v>30</v>
      </c>
      <c r="G27" s="265"/>
      <c r="H27" s="113" t="s">
        <v>240</v>
      </c>
      <c r="I27" s="260">
        <v>40</v>
      </c>
      <c r="J27" s="265"/>
      <c r="K27" s="113" t="s">
        <v>240</v>
      </c>
      <c r="L27" s="86">
        <v>20</v>
      </c>
      <c r="M27" s="265"/>
      <c r="N27" s="113" t="s">
        <v>130</v>
      </c>
      <c r="O27" s="86"/>
      <c r="P27" s="265"/>
      <c r="Q27" s="113" t="s">
        <v>241</v>
      </c>
      <c r="R27" s="260">
        <v>20</v>
      </c>
      <c r="S27" s="265"/>
      <c r="T27" s="15"/>
    </row>
    <row r="28" spans="1:26" ht="13.5" customHeight="1" x14ac:dyDescent="0.15">
      <c r="A28" s="243"/>
      <c r="B28" s="116" t="s">
        <v>242</v>
      </c>
      <c r="C28" s="260">
        <v>120</v>
      </c>
      <c r="D28" s="265"/>
      <c r="E28" s="115" t="s">
        <v>243</v>
      </c>
      <c r="F28" s="260">
        <v>30</v>
      </c>
      <c r="G28" s="265"/>
      <c r="H28" s="113" t="s">
        <v>243</v>
      </c>
      <c r="I28" s="260">
        <v>20</v>
      </c>
      <c r="J28" s="265"/>
      <c r="K28" s="113" t="s">
        <v>130</v>
      </c>
      <c r="L28" s="86"/>
      <c r="M28" s="265"/>
      <c r="N28" s="113" t="s">
        <v>130</v>
      </c>
      <c r="O28" s="86"/>
      <c r="P28" s="265"/>
      <c r="Q28" s="113" t="s">
        <v>130</v>
      </c>
      <c r="R28" s="260"/>
      <c r="S28" s="265"/>
      <c r="T28" s="15"/>
    </row>
    <row r="29" spans="1:26" ht="13.5" customHeight="1" x14ac:dyDescent="0.15">
      <c r="A29" s="243"/>
      <c r="B29" s="116" t="s">
        <v>244</v>
      </c>
      <c r="C29" s="260">
        <v>60</v>
      </c>
      <c r="D29" s="265"/>
      <c r="E29" s="115" t="s">
        <v>245</v>
      </c>
      <c r="F29" s="260">
        <v>30</v>
      </c>
      <c r="G29" s="265"/>
      <c r="H29" s="113" t="s">
        <v>245</v>
      </c>
      <c r="I29" s="260">
        <v>10</v>
      </c>
      <c r="J29" s="265"/>
      <c r="K29" s="113" t="s">
        <v>130</v>
      </c>
      <c r="L29" s="86"/>
      <c r="M29" s="265"/>
      <c r="N29" s="113" t="s">
        <v>130</v>
      </c>
      <c r="O29" s="86"/>
      <c r="P29" s="265"/>
      <c r="Q29" s="113" t="s">
        <v>245</v>
      </c>
      <c r="R29" s="260">
        <v>10</v>
      </c>
      <c r="S29" s="265"/>
      <c r="T29" s="15"/>
    </row>
    <row r="30" spans="1:26" ht="13.5" customHeight="1" x14ac:dyDescent="0.15">
      <c r="A30" s="243"/>
      <c r="B30" s="116"/>
      <c r="C30" s="260"/>
      <c r="D30" s="265"/>
      <c r="E30" s="115"/>
      <c r="F30" s="260"/>
      <c r="G30" s="265"/>
      <c r="H30" s="113" t="s">
        <v>246</v>
      </c>
      <c r="I30" s="260">
        <v>20</v>
      </c>
      <c r="J30" s="265"/>
      <c r="K30" s="113" t="s">
        <v>130</v>
      </c>
      <c r="L30" s="86"/>
      <c r="M30" s="265"/>
      <c r="N30" s="113" t="s">
        <v>130</v>
      </c>
      <c r="O30" s="86"/>
      <c r="P30" s="265"/>
      <c r="Q30" s="113" t="s">
        <v>243</v>
      </c>
      <c r="R30" s="260">
        <v>20</v>
      </c>
      <c r="S30" s="265"/>
      <c r="T30" s="15"/>
    </row>
    <row r="31" spans="1:26" ht="13.5" customHeight="1" x14ac:dyDescent="0.15">
      <c r="A31" s="233" t="s">
        <v>67</v>
      </c>
      <c r="B31" s="116" t="s">
        <v>247</v>
      </c>
      <c r="C31" s="260">
        <v>340</v>
      </c>
      <c r="D31" s="265"/>
      <c r="E31" s="115" t="s">
        <v>248</v>
      </c>
      <c r="F31" s="260">
        <v>60</v>
      </c>
      <c r="G31" s="265"/>
      <c r="H31" s="113" t="s">
        <v>248</v>
      </c>
      <c r="I31" s="260">
        <v>40</v>
      </c>
      <c r="J31" s="265"/>
      <c r="K31" s="113" t="s">
        <v>130</v>
      </c>
      <c r="L31" s="86"/>
      <c r="M31" s="265"/>
      <c r="N31" s="113" t="s">
        <v>130</v>
      </c>
      <c r="O31" s="86"/>
      <c r="P31" s="265"/>
      <c r="Q31" s="113" t="s">
        <v>248</v>
      </c>
      <c r="R31" s="260">
        <v>20</v>
      </c>
      <c r="S31" s="265"/>
      <c r="T31" s="15"/>
      <c r="X31" s="17"/>
      <c r="Y31" s="17"/>
      <c r="Z31" s="17"/>
    </row>
    <row r="32" spans="1:26" ht="13.5" customHeight="1" x14ac:dyDescent="0.15">
      <c r="A32" s="243"/>
      <c r="B32" s="116"/>
      <c r="C32" s="260"/>
      <c r="D32" s="265"/>
      <c r="E32" s="115"/>
      <c r="F32" s="260"/>
      <c r="G32" s="265"/>
      <c r="H32" s="113" t="s">
        <v>249</v>
      </c>
      <c r="I32" s="260">
        <v>50</v>
      </c>
      <c r="J32" s="265"/>
      <c r="K32" s="113" t="s">
        <v>130</v>
      </c>
      <c r="L32" s="86"/>
      <c r="M32" s="265"/>
      <c r="N32" s="113" t="s">
        <v>130</v>
      </c>
      <c r="O32" s="86"/>
      <c r="P32" s="265"/>
      <c r="Q32" s="113"/>
      <c r="R32" s="328"/>
      <c r="S32" s="265"/>
      <c r="T32" s="15"/>
      <c r="X32" s="17"/>
      <c r="Y32" s="17"/>
      <c r="Z32" s="17"/>
    </row>
    <row r="33" spans="1:26" ht="13.5" customHeight="1" x14ac:dyDescent="0.15">
      <c r="A33" s="243"/>
      <c r="B33" s="116" t="s">
        <v>250</v>
      </c>
      <c r="C33" s="260">
        <v>90</v>
      </c>
      <c r="D33" s="265"/>
      <c r="E33" s="115" t="s">
        <v>251</v>
      </c>
      <c r="F33" s="260">
        <v>10</v>
      </c>
      <c r="G33" s="265"/>
      <c r="H33" s="113" t="s">
        <v>251</v>
      </c>
      <c r="I33" s="260">
        <v>30</v>
      </c>
      <c r="J33" s="265"/>
      <c r="K33" s="113" t="s">
        <v>130</v>
      </c>
      <c r="L33" s="86"/>
      <c r="M33" s="265"/>
      <c r="N33" s="113" t="s">
        <v>130</v>
      </c>
      <c r="O33" s="86"/>
      <c r="P33" s="265"/>
      <c r="Q33" s="113" t="s">
        <v>130</v>
      </c>
      <c r="R33" s="260"/>
      <c r="S33" s="265"/>
      <c r="T33" s="15"/>
      <c r="X33" s="17"/>
      <c r="Y33" s="17"/>
      <c r="Z33" s="17"/>
    </row>
    <row r="34" spans="1:26" ht="13.5" customHeight="1" x14ac:dyDescent="0.15">
      <c r="A34" s="233" t="s">
        <v>68</v>
      </c>
      <c r="B34" s="116" t="s">
        <v>252</v>
      </c>
      <c r="C34" s="260">
        <v>700</v>
      </c>
      <c r="D34" s="265"/>
      <c r="E34" s="115" t="s">
        <v>252</v>
      </c>
      <c r="F34" s="260">
        <v>40</v>
      </c>
      <c r="G34" s="265"/>
      <c r="H34" s="113" t="s">
        <v>443</v>
      </c>
      <c r="I34" s="260">
        <v>400</v>
      </c>
      <c r="J34" s="265"/>
      <c r="K34" s="113" t="s">
        <v>253</v>
      </c>
      <c r="L34" s="260">
        <v>30</v>
      </c>
      <c r="M34" s="265"/>
      <c r="N34" s="113" t="s">
        <v>130</v>
      </c>
      <c r="O34" s="86"/>
      <c r="P34" s="265"/>
      <c r="Q34" s="113" t="s">
        <v>445</v>
      </c>
      <c r="R34" s="260">
        <v>50</v>
      </c>
      <c r="S34" s="265"/>
      <c r="T34" s="15"/>
      <c r="X34" s="17"/>
      <c r="Y34" s="17"/>
      <c r="Z34" s="17"/>
    </row>
    <row r="35" spans="1:26" ht="13.5" customHeight="1" x14ac:dyDescent="0.15">
      <c r="A35" s="243"/>
      <c r="B35" s="116" t="s">
        <v>130</v>
      </c>
      <c r="C35" s="86"/>
      <c r="D35" s="265"/>
      <c r="E35" s="115" t="s">
        <v>130</v>
      </c>
      <c r="F35" s="86"/>
      <c r="G35" s="265"/>
      <c r="H35" s="113" t="s">
        <v>130</v>
      </c>
      <c r="I35" s="86"/>
      <c r="J35" s="265"/>
      <c r="K35" s="113" t="s">
        <v>130</v>
      </c>
      <c r="L35" s="86"/>
      <c r="M35" s="265"/>
      <c r="N35" s="113" t="s">
        <v>130</v>
      </c>
      <c r="O35" s="86"/>
      <c r="P35" s="265"/>
      <c r="Q35" s="113" t="s">
        <v>130</v>
      </c>
      <c r="R35" s="86"/>
      <c r="S35" s="265"/>
      <c r="T35" s="15"/>
      <c r="X35" s="17"/>
      <c r="Y35" s="17"/>
      <c r="Z35" s="17"/>
    </row>
    <row r="36" spans="1:26" ht="13.5" customHeight="1" x14ac:dyDescent="0.15">
      <c r="A36" s="244" t="s">
        <v>50</v>
      </c>
      <c r="B36" s="118" t="s">
        <v>7</v>
      </c>
      <c r="C36" s="83"/>
      <c r="D36" s="108"/>
      <c r="E36" s="107" t="s">
        <v>254</v>
      </c>
      <c r="F36" s="83"/>
      <c r="G36" s="108"/>
      <c r="H36" s="119" t="s">
        <v>130</v>
      </c>
      <c r="I36" s="83"/>
      <c r="J36" s="108"/>
      <c r="K36" s="119" t="s">
        <v>8</v>
      </c>
      <c r="L36" s="83"/>
      <c r="M36" s="108"/>
      <c r="N36" s="119" t="s">
        <v>254</v>
      </c>
      <c r="O36" s="83"/>
      <c r="P36" s="108"/>
      <c r="Q36" s="111" t="s">
        <v>130</v>
      </c>
      <c r="R36" s="83"/>
      <c r="S36" s="108"/>
      <c r="T36" s="15"/>
      <c r="X36" s="17"/>
      <c r="Y36" s="17"/>
      <c r="Z36" s="17"/>
    </row>
    <row r="37" spans="1:26" ht="14.25" customHeight="1" thickBot="1" x14ac:dyDescent="0.2">
      <c r="A37" s="230">
        <f>SUM(C37,F37,I37,L37,R37)</f>
        <v>3540</v>
      </c>
      <c r="B37" s="142" t="s">
        <v>180</v>
      </c>
      <c r="C37" s="138">
        <f>SUM(C23:C36)</f>
        <v>2310</v>
      </c>
      <c r="D37" s="130">
        <f>SUM(D23:D36)</f>
        <v>0</v>
      </c>
      <c r="E37" s="142" t="s">
        <v>180</v>
      </c>
      <c r="F37" s="138">
        <f>SUM(F23:F36)</f>
        <v>300</v>
      </c>
      <c r="G37" s="130">
        <f>SUM(G23:G36)</f>
        <v>0</v>
      </c>
      <c r="H37" s="143" t="s">
        <v>180</v>
      </c>
      <c r="I37" s="138">
        <f>SUM(I23:I36)</f>
        <v>730</v>
      </c>
      <c r="J37" s="130">
        <f>SUM(J23:J36)</f>
        <v>0</v>
      </c>
      <c r="K37" s="143" t="s">
        <v>48</v>
      </c>
      <c r="L37" s="138">
        <f>SUM(L23:L36)</f>
        <v>50</v>
      </c>
      <c r="M37" s="130">
        <f>SUM(M23:M36)</f>
        <v>0</v>
      </c>
      <c r="N37" s="143" t="s">
        <v>180</v>
      </c>
      <c r="O37" s="138">
        <f>SUM(O23:O34)</f>
        <v>0</v>
      </c>
      <c r="P37" s="130">
        <f>SUM(P23:P36)</f>
        <v>0</v>
      </c>
      <c r="Q37" s="143" t="s">
        <v>180</v>
      </c>
      <c r="R37" s="138">
        <f>SUM(R23:R36)</f>
        <v>150</v>
      </c>
      <c r="S37" s="130">
        <f>SUM(S23:S36)</f>
        <v>0</v>
      </c>
      <c r="T37" s="15"/>
      <c r="X37" s="17"/>
      <c r="Y37" s="17"/>
      <c r="Z37" s="17"/>
    </row>
    <row r="38" spans="1:26" ht="13.5" customHeight="1" thickBot="1" x14ac:dyDescent="0.2">
      <c r="A38" s="245" t="s">
        <v>69</v>
      </c>
      <c r="B38" s="165" t="s">
        <v>130</v>
      </c>
      <c r="C38" s="166">
        <f>SUM(C21,C37)</f>
        <v>16920</v>
      </c>
      <c r="D38" s="167">
        <f>SUM(D21,D37)</f>
        <v>0</v>
      </c>
      <c r="E38" s="165" t="s">
        <v>173</v>
      </c>
      <c r="F38" s="166">
        <f>SUM(F21,F37)</f>
        <v>6030</v>
      </c>
      <c r="G38" s="167">
        <f>SUM(G21,G37)</f>
        <v>0</v>
      </c>
      <c r="H38" s="168" t="s">
        <v>173</v>
      </c>
      <c r="I38" s="166">
        <f>SUM(I37,I21)</f>
        <v>7450</v>
      </c>
      <c r="J38" s="167">
        <f>SUM(J21,J37)</f>
        <v>0</v>
      </c>
      <c r="K38" s="168" t="s">
        <v>52</v>
      </c>
      <c r="L38" s="166">
        <f>SUM(L21,L37)</f>
        <v>1750</v>
      </c>
      <c r="M38" s="73">
        <f>SUM(M21,M37)</f>
        <v>0</v>
      </c>
      <c r="N38" s="168" t="s">
        <v>173</v>
      </c>
      <c r="O38" s="166">
        <f>SUM(O21,O37)</f>
        <v>370</v>
      </c>
      <c r="P38" s="167">
        <f>SUM(P21,P37)</f>
        <v>0</v>
      </c>
      <c r="Q38" s="168" t="s">
        <v>173</v>
      </c>
      <c r="R38" s="166">
        <f>SUM(R21,R37)</f>
        <v>1320</v>
      </c>
      <c r="S38" s="167">
        <f>SUM(S21,S37)</f>
        <v>0</v>
      </c>
      <c r="T38" s="15"/>
      <c r="X38" s="17"/>
      <c r="Y38" s="17"/>
      <c r="Z38" s="17"/>
    </row>
    <row r="39" spans="1:26" s="58" customFormat="1" ht="13.5" customHeight="1" thickBot="1" x14ac:dyDescent="0.2">
      <c r="A39" s="69"/>
      <c r="B39" s="124" t="s">
        <v>130</v>
      </c>
      <c r="C39" s="70"/>
      <c r="D39" s="71"/>
      <c r="E39" s="124" t="s">
        <v>130</v>
      </c>
      <c r="F39" s="70"/>
      <c r="G39" s="71">
        <f>F39</f>
        <v>0</v>
      </c>
      <c r="H39" s="126" t="s">
        <v>130</v>
      </c>
      <c r="I39" s="70"/>
      <c r="J39" s="71"/>
      <c r="K39" s="126"/>
      <c r="L39" s="70"/>
      <c r="M39" s="72"/>
      <c r="N39" s="126" t="s">
        <v>130</v>
      </c>
      <c r="O39" s="70"/>
      <c r="P39" s="71"/>
      <c r="Q39" s="126" t="s">
        <v>130</v>
      </c>
      <c r="R39" s="70"/>
      <c r="S39" s="71"/>
      <c r="T39" s="18"/>
      <c r="U39" s="1"/>
      <c r="X39" s="17"/>
      <c r="Y39" s="17"/>
      <c r="Z39" s="17"/>
    </row>
    <row r="40" spans="1:26" ht="13.5" customHeight="1" thickBot="1" x14ac:dyDescent="0.2">
      <c r="A40" s="243" t="s">
        <v>61</v>
      </c>
      <c r="B40" s="169" t="s">
        <v>255</v>
      </c>
      <c r="C40" s="259">
        <v>240</v>
      </c>
      <c r="D40" s="108"/>
      <c r="E40" s="170" t="s">
        <v>256</v>
      </c>
      <c r="F40" s="171">
        <v>130</v>
      </c>
      <c r="G40" s="108"/>
      <c r="H40" s="172" t="s">
        <v>255</v>
      </c>
      <c r="I40" s="263">
        <v>20</v>
      </c>
      <c r="J40" s="108"/>
      <c r="K40" s="445" t="s">
        <v>109</v>
      </c>
      <c r="L40" s="446"/>
      <c r="M40" s="447"/>
      <c r="N40" s="172"/>
      <c r="O40" s="171"/>
      <c r="P40" s="108"/>
      <c r="Q40" s="172"/>
      <c r="R40" s="171"/>
      <c r="S40" s="108"/>
      <c r="T40" s="15"/>
      <c r="X40" s="17"/>
      <c r="Y40" s="17"/>
      <c r="Z40" s="17"/>
    </row>
    <row r="41" spans="1:26" ht="13.5" customHeight="1" x14ac:dyDescent="0.15">
      <c r="A41" s="243"/>
      <c r="B41" s="127" t="s">
        <v>130</v>
      </c>
      <c r="C41" s="259"/>
      <c r="D41" s="108"/>
      <c r="E41" s="115" t="s">
        <v>130</v>
      </c>
      <c r="F41" s="101"/>
      <c r="G41" s="108"/>
      <c r="H41" s="172" t="s">
        <v>130</v>
      </c>
      <c r="I41" s="264"/>
      <c r="J41" s="108"/>
      <c r="K41" s="120" t="s">
        <v>97</v>
      </c>
      <c r="L41" s="173" t="s">
        <v>98</v>
      </c>
      <c r="M41" s="174" t="s">
        <v>99</v>
      </c>
      <c r="N41" s="172"/>
      <c r="O41" s="101"/>
      <c r="P41" s="108"/>
      <c r="Q41" s="172"/>
      <c r="R41" s="101"/>
      <c r="S41" s="108"/>
      <c r="T41" s="15"/>
      <c r="X41" s="17"/>
      <c r="Y41" s="17"/>
      <c r="Z41" s="17"/>
    </row>
    <row r="42" spans="1:26" ht="13.5" customHeight="1" x14ac:dyDescent="0.15">
      <c r="A42" s="243"/>
      <c r="B42" s="147" t="s">
        <v>257</v>
      </c>
      <c r="C42" s="259">
        <v>180</v>
      </c>
      <c r="D42" s="108"/>
      <c r="E42" s="115" t="s">
        <v>257</v>
      </c>
      <c r="F42" s="101">
        <v>270</v>
      </c>
      <c r="G42" s="250"/>
      <c r="H42" s="172" t="s">
        <v>257</v>
      </c>
      <c r="I42" s="264">
        <v>150</v>
      </c>
      <c r="J42" s="108"/>
      <c r="K42" s="222" t="s">
        <v>258</v>
      </c>
      <c r="L42" s="175">
        <v>110</v>
      </c>
      <c r="M42" s="108"/>
      <c r="N42" s="172"/>
      <c r="O42" s="101"/>
      <c r="P42" s="108"/>
      <c r="Q42" s="172"/>
      <c r="R42" s="101"/>
      <c r="S42" s="108"/>
      <c r="T42" s="15"/>
    </row>
    <row r="43" spans="1:26" ht="13.5" customHeight="1" x14ac:dyDescent="0.15">
      <c r="A43" s="243"/>
      <c r="B43" s="116" t="s">
        <v>130</v>
      </c>
      <c r="C43" s="260"/>
      <c r="D43" s="265"/>
      <c r="E43" s="115" t="s">
        <v>259</v>
      </c>
      <c r="F43" s="90">
        <v>70</v>
      </c>
      <c r="G43" s="265"/>
      <c r="H43" s="276" t="s">
        <v>260</v>
      </c>
      <c r="I43" s="176">
        <v>50</v>
      </c>
      <c r="J43" s="265"/>
      <c r="K43" s="112" t="s">
        <v>259</v>
      </c>
      <c r="L43" s="176">
        <v>20</v>
      </c>
      <c r="M43" s="265"/>
      <c r="N43" s="276"/>
      <c r="O43" s="90"/>
      <c r="P43" s="265"/>
      <c r="Q43" s="276"/>
      <c r="R43" s="90"/>
      <c r="S43" s="265"/>
      <c r="T43" s="15"/>
    </row>
    <row r="44" spans="1:26" ht="13.5" customHeight="1" x14ac:dyDescent="0.15">
      <c r="A44" s="243" t="s">
        <v>56</v>
      </c>
      <c r="B44" s="116" t="s">
        <v>261</v>
      </c>
      <c r="C44" s="260">
        <v>40</v>
      </c>
      <c r="D44" s="265"/>
      <c r="E44" s="115" t="s">
        <v>262</v>
      </c>
      <c r="F44" s="90">
        <v>100</v>
      </c>
      <c r="G44" s="265"/>
      <c r="H44" s="276" t="s">
        <v>263</v>
      </c>
      <c r="I44" s="176">
        <v>90</v>
      </c>
      <c r="J44" s="265"/>
      <c r="K44" s="112" t="s">
        <v>262</v>
      </c>
      <c r="L44" s="176">
        <v>100</v>
      </c>
      <c r="M44" s="265"/>
      <c r="N44" s="276"/>
      <c r="O44" s="90"/>
      <c r="P44" s="265"/>
      <c r="Q44" s="276"/>
      <c r="R44" s="90"/>
      <c r="S44" s="265"/>
      <c r="T44" s="15"/>
    </row>
    <row r="45" spans="1:26" ht="13.5" customHeight="1" x14ac:dyDescent="0.15">
      <c r="A45" s="246"/>
      <c r="B45" s="118" t="s">
        <v>130</v>
      </c>
      <c r="C45" s="84"/>
      <c r="D45" s="108"/>
      <c r="E45" s="155" t="s">
        <v>130</v>
      </c>
      <c r="F45" s="177"/>
      <c r="G45" s="108"/>
      <c r="H45" s="178" t="s">
        <v>130</v>
      </c>
      <c r="I45" s="179"/>
      <c r="J45" s="108"/>
      <c r="K45" s="180" t="s">
        <v>130</v>
      </c>
      <c r="L45" s="149"/>
      <c r="M45" s="108"/>
      <c r="N45" s="178"/>
      <c r="O45" s="179"/>
      <c r="P45" s="108"/>
      <c r="Q45" s="178"/>
      <c r="R45" s="179"/>
      <c r="S45" s="108"/>
      <c r="T45" s="15"/>
    </row>
    <row r="46" spans="1:26" ht="13.5" customHeight="1" thickBot="1" x14ac:dyDescent="0.2">
      <c r="A46" s="230">
        <f>SUM(C46,F46,I46,L46,O46,R46)</f>
        <v>1570</v>
      </c>
      <c r="B46" s="142" t="s">
        <v>180</v>
      </c>
      <c r="C46" s="138">
        <f>SUM(C40:C45)</f>
        <v>460</v>
      </c>
      <c r="D46" s="130">
        <f>SUM(D40:D45)</f>
        <v>0</v>
      </c>
      <c r="E46" s="142" t="s">
        <v>180</v>
      </c>
      <c r="F46" s="138">
        <f>SUM(F40:F45)</f>
        <v>570</v>
      </c>
      <c r="G46" s="181">
        <f>SUM(G40:G45)</f>
        <v>0</v>
      </c>
      <c r="H46" s="123" t="s">
        <v>180</v>
      </c>
      <c r="I46" s="122">
        <f>SUM(I40:I45)</f>
        <v>310</v>
      </c>
      <c r="J46" s="181">
        <f>SUM(J40:J45)</f>
        <v>0</v>
      </c>
      <c r="K46" s="143" t="s">
        <v>180</v>
      </c>
      <c r="L46" s="138">
        <f>SUM(L42:L45)</f>
        <v>230</v>
      </c>
      <c r="M46" s="182">
        <f>SUM(M42:M45)</f>
        <v>0</v>
      </c>
      <c r="N46" s="123"/>
      <c r="O46" s="122"/>
      <c r="P46" s="181"/>
      <c r="Q46" s="123"/>
      <c r="R46" s="122"/>
      <c r="S46" s="181"/>
      <c r="T46" s="15"/>
      <c r="X46" s="17"/>
      <c r="Y46" s="17"/>
      <c r="Z46" s="17"/>
    </row>
    <row r="47" spans="1:26" ht="13.5" customHeight="1" x14ac:dyDescent="0.15">
      <c r="A47" s="65"/>
      <c r="B47" s="183" t="s">
        <v>130</v>
      </c>
      <c r="C47" s="55"/>
      <c r="D47" s="56"/>
      <c r="E47" s="183" t="s">
        <v>130</v>
      </c>
      <c r="F47" s="55"/>
      <c r="G47" s="56"/>
      <c r="H47" s="184" t="s">
        <v>130</v>
      </c>
      <c r="I47" s="55"/>
      <c r="J47" s="56"/>
      <c r="K47" s="184"/>
      <c r="L47" s="55"/>
      <c r="M47" s="56"/>
      <c r="N47" s="184" t="s">
        <v>130</v>
      </c>
      <c r="O47" s="55"/>
      <c r="P47" s="56"/>
      <c r="Q47" s="184" t="s">
        <v>130</v>
      </c>
      <c r="R47" s="55"/>
      <c r="S47" s="56"/>
      <c r="T47" s="15"/>
    </row>
    <row r="48" spans="1:26" ht="13.5" customHeight="1" x14ac:dyDescent="0.15">
      <c r="A48" s="65"/>
      <c r="B48" s="183"/>
      <c r="C48" s="55"/>
      <c r="D48" s="56"/>
      <c r="E48" s="183" t="s">
        <v>130</v>
      </c>
      <c r="F48" s="55"/>
      <c r="G48" s="56"/>
      <c r="H48" s="184" t="s">
        <v>130</v>
      </c>
      <c r="I48" s="55"/>
      <c r="J48" s="56"/>
      <c r="K48" s="184"/>
      <c r="L48" s="55"/>
      <c r="M48" s="56"/>
      <c r="N48" s="184" t="s">
        <v>130</v>
      </c>
      <c r="O48" s="55"/>
      <c r="P48" s="56"/>
      <c r="Q48" s="184" t="s">
        <v>130</v>
      </c>
      <c r="R48" s="55"/>
      <c r="S48" s="56"/>
      <c r="T48" s="15"/>
    </row>
    <row r="49" spans="1:20" ht="13.5" customHeight="1" x14ac:dyDescent="0.15">
      <c r="A49" s="64"/>
      <c r="B49" s="183" t="s">
        <v>130</v>
      </c>
      <c r="C49" s="55"/>
      <c r="D49" s="57"/>
      <c r="E49" s="183" t="s">
        <v>130</v>
      </c>
      <c r="F49" s="55"/>
      <c r="G49" s="57"/>
      <c r="H49" s="184" t="s">
        <v>130</v>
      </c>
      <c r="I49" s="55"/>
      <c r="J49" s="57"/>
      <c r="K49" s="184"/>
      <c r="L49" s="55"/>
      <c r="M49" s="57"/>
      <c r="N49" s="184" t="s">
        <v>130</v>
      </c>
      <c r="O49" s="55"/>
      <c r="P49" s="57"/>
      <c r="Q49" s="184" t="s">
        <v>130</v>
      </c>
      <c r="R49" s="55"/>
      <c r="S49" s="57"/>
      <c r="T49" s="15"/>
    </row>
    <row r="50" spans="1:20" ht="13.5" customHeight="1" x14ac:dyDescent="0.15">
      <c r="A50" s="66"/>
      <c r="B50" s="185" t="s">
        <v>130</v>
      </c>
      <c r="C50" s="62"/>
      <c r="D50" s="63"/>
      <c r="E50" s="185" t="s">
        <v>130</v>
      </c>
      <c r="F50" s="62"/>
      <c r="G50" s="63"/>
      <c r="H50" s="186" t="s">
        <v>130</v>
      </c>
      <c r="I50" s="62"/>
      <c r="J50" s="63"/>
      <c r="K50" s="186"/>
      <c r="L50" s="62"/>
      <c r="M50" s="63"/>
      <c r="N50" s="186" t="s">
        <v>130</v>
      </c>
      <c r="O50" s="62"/>
      <c r="P50" s="63"/>
      <c r="Q50" s="186" t="s">
        <v>130</v>
      </c>
      <c r="R50" s="62"/>
      <c r="S50" s="63"/>
      <c r="T50" s="15"/>
    </row>
    <row r="51" spans="1:20" ht="13.5" customHeight="1" thickBot="1" x14ac:dyDescent="0.2">
      <c r="A51" s="230">
        <f>SUM(A21,A37,A46)</f>
        <v>35410</v>
      </c>
      <c r="B51" s="137" t="s">
        <v>173</v>
      </c>
      <c r="C51" s="138">
        <f>SUM(C38,C46)</f>
        <v>17380</v>
      </c>
      <c r="D51" s="121">
        <f>SUM(D38,D46)</f>
        <v>0</v>
      </c>
      <c r="E51" s="137" t="s">
        <v>173</v>
      </c>
      <c r="F51" s="138">
        <f>SUM(F38,F46)</f>
        <v>6600</v>
      </c>
      <c r="G51" s="121">
        <f>SUM(G38,G46)</f>
        <v>0</v>
      </c>
      <c r="H51" s="139" t="s">
        <v>173</v>
      </c>
      <c r="I51" s="138">
        <f>SUM(I38,I46)</f>
        <v>7760</v>
      </c>
      <c r="J51" s="121">
        <f>SUM(J38,J46)</f>
        <v>0</v>
      </c>
      <c r="K51" s="139" t="s">
        <v>49</v>
      </c>
      <c r="L51" s="138">
        <f t="shared" ref="L51:M51" si="0">SUM(L38,L46)</f>
        <v>1980</v>
      </c>
      <c r="M51" s="121">
        <f t="shared" si="0"/>
        <v>0</v>
      </c>
      <c r="N51" s="139" t="s">
        <v>173</v>
      </c>
      <c r="O51" s="138">
        <f>SUM(O38,O46)</f>
        <v>370</v>
      </c>
      <c r="P51" s="121">
        <f>SUM(P38,P46)</f>
        <v>0</v>
      </c>
      <c r="Q51" s="139" t="s">
        <v>173</v>
      </c>
      <c r="R51" s="138">
        <f>SUM(R38,R46)</f>
        <v>1320</v>
      </c>
      <c r="S51" s="121">
        <f>SUM(S38,S46)</f>
        <v>0</v>
      </c>
      <c r="T51" s="15"/>
    </row>
    <row r="52" spans="1:20" ht="13.5" customHeight="1" x14ac:dyDescent="0.15">
      <c r="A52" s="19"/>
      <c r="B52" s="23" t="s">
        <v>409</v>
      </c>
      <c r="C52" s="17"/>
      <c r="D52" s="17"/>
      <c r="E52" s="17"/>
      <c r="F52" s="17"/>
      <c r="G52" s="17"/>
      <c r="H52" s="17"/>
      <c r="I52" s="17"/>
      <c r="J52" s="17"/>
      <c r="K52" s="17"/>
      <c r="L52" s="17"/>
      <c r="M52" s="17"/>
      <c r="N52" s="17"/>
      <c r="O52" s="17"/>
      <c r="P52" s="17"/>
      <c r="Q52" s="24"/>
      <c r="R52" s="21"/>
      <c r="S52" s="21"/>
    </row>
    <row r="53" spans="1:20" ht="17.25" customHeight="1" x14ac:dyDescent="0.15">
      <c r="A53" s="22"/>
      <c r="C53" s="17"/>
      <c r="D53" s="17"/>
      <c r="E53" s="17"/>
      <c r="F53" s="17"/>
      <c r="G53" s="17"/>
      <c r="H53" s="17"/>
      <c r="I53" s="17"/>
      <c r="J53" s="17"/>
      <c r="K53" s="17"/>
      <c r="L53" s="17"/>
      <c r="M53" s="17"/>
      <c r="N53" s="17"/>
      <c r="O53" s="17"/>
      <c r="P53" s="17"/>
      <c r="Q53" s="17"/>
      <c r="R53" s="17"/>
    </row>
    <row r="54" spans="1:20" ht="13.5" customHeight="1" x14ac:dyDescent="0.15">
      <c r="S54" s="25" t="str">
        <f>愛媛1!S56</f>
        <v>(2025.04月)</v>
      </c>
    </row>
    <row r="55" spans="1:20" ht="13.5" customHeight="1" x14ac:dyDescent="0.15"/>
    <row r="56" spans="1:20" ht="13.5" customHeight="1" x14ac:dyDescent="0.15"/>
    <row r="57" spans="1:20" ht="13.5" customHeight="1" x14ac:dyDescent="0.15"/>
    <row r="58" spans="1:20" ht="13.5" customHeight="1" x14ac:dyDescent="0.15"/>
    <row r="59" spans="1:20" ht="13.5" customHeight="1" x14ac:dyDescent="0.15"/>
    <row r="60" spans="1:20" ht="13.5" customHeight="1" x14ac:dyDescent="0.15"/>
  </sheetData>
  <mergeCells count="12">
    <mergeCell ref="U8:U12"/>
    <mergeCell ref="A9:A20"/>
    <mergeCell ref="K2:K5"/>
    <mergeCell ref="A7:A8"/>
    <mergeCell ref="A2:E5"/>
    <mergeCell ref="F2:F5"/>
    <mergeCell ref="G2:J5"/>
    <mergeCell ref="K40:M40"/>
    <mergeCell ref="P2:R5"/>
    <mergeCell ref="S2:S5"/>
    <mergeCell ref="L3:M5"/>
    <mergeCell ref="N3:O5"/>
  </mergeCells>
  <phoneticPr fontId="6"/>
  <conditionalFormatting sqref="B9:B51">
    <cfRule type="expression" dxfId="44" priority="2">
      <formula>C9&lt;D9</formula>
    </cfRule>
  </conditionalFormatting>
  <conditionalFormatting sqref="E9:E51">
    <cfRule type="expression" dxfId="43" priority="9">
      <formula>F9&lt;G9</formula>
    </cfRule>
  </conditionalFormatting>
  <conditionalFormatting sqref="H9:H51">
    <cfRule type="expression" dxfId="42" priority="8">
      <formula>I9&lt;J9</formula>
    </cfRule>
  </conditionalFormatting>
  <conditionalFormatting sqref="K9:K38">
    <cfRule type="expression" dxfId="41" priority="7">
      <formula>L9&lt;M9</formula>
    </cfRule>
  </conditionalFormatting>
  <conditionalFormatting sqref="N9:N38">
    <cfRule type="expression" dxfId="40" priority="1">
      <formula>O9&lt;P9</formula>
    </cfRule>
  </conditionalFormatting>
  <conditionalFormatting sqref="N40:N46 Q40:Q46">
    <cfRule type="expression" dxfId="39" priority="4">
      <formula>O40&lt;P40</formula>
    </cfRule>
  </conditionalFormatting>
  <conditionalFormatting sqref="Q9:Q38">
    <cfRule type="expression" dxfId="38" priority="5">
      <formula>R9&lt;S9</formula>
    </cfRule>
  </conditionalFormatting>
  <printOptions horizontalCentered="1"/>
  <pageMargins left="0.43307086614173229" right="0.19685039370078741" top="0.39370078740157483" bottom="0.19685039370078741" header="0.19685039370078741" footer="0.19685039370078741"/>
  <pageSetup paperSize="9" scale="80" orientation="landscape" verticalDpi="36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Z54"/>
  <sheetViews>
    <sheetView showZeros="0" zoomScale="75" zoomScaleNormal="75" workbookViewId="0">
      <selection activeCell="D9" sqref="D9"/>
    </sheetView>
  </sheetViews>
  <sheetFormatPr defaultColWidth="8.5" defaultRowHeight="13.5" x14ac:dyDescent="0.15"/>
  <cols>
    <col min="1" max="1" width="9.5" style="1" customWidth="1"/>
    <col min="2" max="2" width="11.25" style="1" customWidth="1"/>
    <col min="3" max="4" width="8.125" style="1" customWidth="1"/>
    <col min="5" max="5" width="11.25" style="1" customWidth="1"/>
    <col min="6" max="7" width="8.125" style="1" customWidth="1"/>
    <col min="8" max="8" width="11.25" style="1" customWidth="1"/>
    <col min="9" max="10" width="8.125" style="1" customWidth="1"/>
    <col min="11" max="11" width="11.25" style="1" customWidth="1"/>
    <col min="12" max="13" width="8.125" style="1" customWidth="1"/>
    <col min="14" max="14" width="11.25" style="1" customWidth="1"/>
    <col min="15" max="16" width="8.125" style="1" customWidth="1"/>
    <col min="17" max="17" width="11.25" style="1" customWidth="1"/>
    <col min="18" max="19" width="8.125" style="1" customWidth="1"/>
    <col min="20" max="20" width="1.625" style="1" customWidth="1"/>
    <col min="21" max="21" width="3.375" style="1" customWidth="1"/>
    <col min="22" max="16384" width="8.5" style="1"/>
  </cols>
  <sheetData>
    <row r="1" spans="1:21" s="4" customFormat="1" ht="18.75" customHeight="1" x14ac:dyDescent="0.15">
      <c r="A1" s="44" t="s">
        <v>89</v>
      </c>
      <c r="B1" s="45"/>
      <c r="C1" s="45"/>
      <c r="D1" s="45"/>
      <c r="E1" s="45"/>
      <c r="F1" s="48"/>
      <c r="G1" s="45" t="s">
        <v>90</v>
      </c>
      <c r="H1" s="45"/>
      <c r="I1" s="45"/>
      <c r="J1" s="48"/>
      <c r="K1" s="49" t="s">
        <v>91</v>
      </c>
      <c r="L1" s="45" t="s">
        <v>78</v>
      </c>
      <c r="M1" s="45"/>
      <c r="N1" s="45"/>
      <c r="O1" s="48"/>
      <c r="P1" s="45" t="s">
        <v>92</v>
      </c>
      <c r="Q1" s="45"/>
      <c r="R1" s="46"/>
      <c r="S1" s="47" t="s">
        <v>42</v>
      </c>
    </row>
    <row r="2" spans="1:21" ht="14.25" customHeight="1" x14ac:dyDescent="0.15">
      <c r="A2" s="400">
        <f>愛媛1!A2</f>
        <v>0</v>
      </c>
      <c r="B2" s="401"/>
      <c r="C2" s="401"/>
      <c r="D2" s="401"/>
      <c r="E2" s="401"/>
      <c r="F2" s="406" t="s">
        <v>100</v>
      </c>
      <c r="G2" s="409">
        <f>愛媛1!G2</f>
        <v>0</v>
      </c>
      <c r="H2" s="410"/>
      <c r="I2" s="410"/>
      <c r="J2" s="411"/>
      <c r="K2" s="418">
        <f>愛媛1!K2</f>
        <v>0</v>
      </c>
      <c r="L2" s="2" t="s">
        <v>102</v>
      </c>
      <c r="M2" s="3"/>
      <c r="N2" s="2" t="s">
        <v>103</v>
      </c>
      <c r="O2" s="50"/>
      <c r="P2" s="421">
        <f>市郡別!N4</f>
        <v>0</v>
      </c>
      <c r="Q2" s="422"/>
      <c r="R2" s="423"/>
      <c r="S2" s="430">
        <f>市郡別!Q4</f>
        <v>0</v>
      </c>
    </row>
    <row r="3" spans="1:21" ht="14.25" customHeight="1" x14ac:dyDescent="0.15">
      <c r="A3" s="402"/>
      <c r="B3" s="403"/>
      <c r="C3" s="403"/>
      <c r="D3" s="403"/>
      <c r="E3" s="403"/>
      <c r="F3" s="407"/>
      <c r="G3" s="412"/>
      <c r="H3" s="413"/>
      <c r="I3" s="413"/>
      <c r="J3" s="414"/>
      <c r="K3" s="419"/>
      <c r="L3" s="388">
        <f>SUM(D45,G45,J45,M45,P45,S45)</f>
        <v>0</v>
      </c>
      <c r="M3" s="389"/>
      <c r="N3" s="394">
        <f>SUM(愛媛1!L3,愛媛2!L3,愛媛3!L3,愛媛4!L3,愛媛5!L3,愛媛6!L3)</f>
        <v>0</v>
      </c>
      <c r="O3" s="395"/>
      <c r="P3" s="424"/>
      <c r="Q3" s="425"/>
      <c r="R3" s="426"/>
      <c r="S3" s="431"/>
    </row>
    <row r="4" spans="1:21" ht="14.25" customHeight="1" x14ac:dyDescent="0.15">
      <c r="A4" s="402"/>
      <c r="B4" s="403"/>
      <c r="C4" s="403"/>
      <c r="D4" s="403"/>
      <c r="E4" s="403"/>
      <c r="F4" s="407"/>
      <c r="G4" s="412"/>
      <c r="H4" s="413"/>
      <c r="I4" s="413"/>
      <c r="J4" s="414"/>
      <c r="K4" s="419"/>
      <c r="L4" s="390"/>
      <c r="M4" s="391"/>
      <c r="N4" s="396"/>
      <c r="O4" s="397"/>
      <c r="P4" s="424"/>
      <c r="Q4" s="425"/>
      <c r="R4" s="426"/>
      <c r="S4" s="431"/>
    </row>
    <row r="5" spans="1:21" ht="14.25" customHeight="1" thickBot="1" x14ac:dyDescent="0.2">
      <c r="A5" s="404"/>
      <c r="B5" s="405"/>
      <c r="C5" s="405"/>
      <c r="D5" s="405"/>
      <c r="E5" s="405"/>
      <c r="F5" s="408"/>
      <c r="G5" s="415"/>
      <c r="H5" s="416"/>
      <c r="I5" s="416"/>
      <c r="J5" s="417"/>
      <c r="K5" s="420"/>
      <c r="L5" s="392"/>
      <c r="M5" s="393"/>
      <c r="N5" s="398"/>
      <c r="O5" s="399"/>
      <c r="P5" s="427"/>
      <c r="Q5" s="428"/>
      <c r="R5" s="429"/>
      <c r="S5" s="432"/>
    </row>
    <row r="6" spans="1:21" ht="7.5" customHeight="1" thickBot="1" x14ac:dyDescent="0.2"/>
    <row r="7" spans="1:21" s="13" customFormat="1" ht="18" customHeight="1" thickBot="1" x14ac:dyDescent="0.2">
      <c r="A7" s="433" t="s">
        <v>101</v>
      </c>
      <c r="B7" s="5" t="s">
        <v>104</v>
      </c>
      <c r="C7" s="6"/>
      <c r="D7" s="6"/>
      <c r="E7" s="5" t="s">
        <v>93</v>
      </c>
      <c r="F7" s="6"/>
      <c r="G7" s="7"/>
      <c r="H7" s="8" t="s">
        <v>94</v>
      </c>
      <c r="I7" s="6"/>
      <c r="J7" s="9"/>
      <c r="K7" s="10" t="s">
        <v>95</v>
      </c>
      <c r="L7" s="6"/>
      <c r="M7" s="7"/>
      <c r="N7" s="10" t="s">
        <v>96</v>
      </c>
      <c r="O7" s="6"/>
      <c r="P7" s="7"/>
      <c r="Q7" s="10" t="s">
        <v>105</v>
      </c>
      <c r="R7" s="6"/>
      <c r="S7" s="11"/>
      <c r="T7" s="12"/>
    </row>
    <row r="8" spans="1:21" ht="15.75" customHeight="1" x14ac:dyDescent="0.15">
      <c r="A8" s="434"/>
      <c r="B8" s="14" t="s">
        <v>97</v>
      </c>
      <c r="C8" s="14" t="s">
        <v>98</v>
      </c>
      <c r="D8" s="39" t="s">
        <v>99</v>
      </c>
      <c r="E8" s="14" t="s">
        <v>97</v>
      </c>
      <c r="F8" s="14" t="s">
        <v>98</v>
      </c>
      <c r="G8" s="40" t="s">
        <v>99</v>
      </c>
      <c r="H8" s="14" t="s">
        <v>97</v>
      </c>
      <c r="I8" s="14" t="s">
        <v>98</v>
      </c>
      <c r="J8" s="40" t="s">
        <v>99</v>
      </c>
      <c r="K8" s="14" t="s">
        <v>97</v>
      </c>
      <c r="L8" s="14" t="s">
        <v>98</v>
      </c>
      <c r="M8" s="40" t="s">
        <v>99</v>
      </c>
      <c r="N8" s="14" t="s">
        <v>97</v>
      </c>
      <c r="O8" s="14" t="s">
        <v>98</v>
      </c>
      <c r="P8" s="40" t="s">
        <v>99</v>
      </c>
      <c r="Q8" s="14" t="s">
        <v>97</v>
      </c>
      <c r="R8" s="14" t="s">
        <v>98</v>
      </c>
      <c r="S8" s="40" t="s">
        <v>99</v>
      </c>
      <c r="T8" s="15"/>
      <c r="U8" s="387" t="s">
        <v>55</v>
      </c>
    </row>
    <row r="9" spans="1:21" ht="13.5" customHeight="1" x14ac:dyDescent="0.15">
      <c r="A9" s="438" t="s">
        <v>82</v>
      </c>
      <c r="B9" s="127" t="s">
        <v>9</v>
      </c>
      <c r="C9" s="83">
        <v>2590</v>
      </c>
      <c r="D9" s="108"/>
      <c r="E9" s="107" t="s">
        <v>9</v>
      </c>
      <c r="F9" s="83">
        <v>3200</v>
      </c>
      <c r="G9" s="108"/>
      <c r="H9" s="111" t="s">
        <v>9</v>
      </c>
      <c r="I9" s="83">
        <v>400</v>
      </c>
      <c r="J9" s="108"/>
      <c r="K9" s="187" t="s">
        <v>9</v>
      </c>
      <c r="L9" s="83">
        <v>600</v>
      </c>
      <c r="M9" s="108"/>
      <c r="N9" s="111" t="s">
        <v>264</v>
      </c>
      <c r="O9" s="83">
        <v>100</v>
      </c>
      <c r="P9" s="108"/>
      <c r="Q9" s="111" t="s">
        <v>264</v>
      </c>
      <c r="R9" s="83">
        <v>460</v>
      </c>
      <c r="S9" s="108"/>
      <c r="T9" s="15"/>
      <c r="U9" s="387"/>
    </row>
    <row r="10" spans="1:21" ht="13.5" customHeight="1" x14ac:dyDescent="0.15">
      <c r="A10" s="439"/>
      <c r="B10" s="116" t="s">
        <v>266</v>
      </c>
      <c r="C10" s="86">
        <v>1890</v>
      </c>
      <c r="D10" s="265"/>
      <c r="E10" s="140"/>
      <c r="F10" s="86"/>
      <c r="G10" s="265"/>
      <c r="H10" s="113" t="s">
        <v>265</v>
      </c>
      <c r="I10" s="86">
        <v>600</v>
      </c>
      <c r="J10" s="265"/>
      <c r="K10" s="277"/>
      <c r="L10" s="330"/>
      <c r="M10" s="265"/>
      <c r="N10" s="113"/>
      <c r="O10" s="86"/>
      <c r="P10" s="265"/>
      <c r="Q10" s="113"/>
      <c r="R10" s="86"/>
      <c r="S10" s="265"/>
      <c r="T10" s="15"/>
      <c r="U10" s="387"/>
    </row>
    <row r="11" spans="1:21" ht="13.5" customHeight="1" x14ac:dyDescent="0.15">
      <c r="A11" s="439"/>
      <c r="B11" s="116" t="s">
        <v>268</v>
      </c>
      <c r="C11" s="86">
        <v>4180</v>
      </c>
      <c r="D11" s="265"/>
      <c r="E11" s="140" t="s">
        <v>446</v>
      </c>
      <c r="F11" s="86">
        <v>2250</v>
      </c>
      <c r="G11" s="265"/>
      <c r="H11" s="113" t="s">
        <v>266</v>
      </c>
      <c r="I11" s="86">
        <v>600</v>
      </c>
      <c r="J11" s="265"/>
      <c r="K11" s="277" t="s">
        <v>267</v>
      </c>
      <c r="L11" s="278">
        <v>200</v>
      </c>
      <c r="M11" s="265"/>
      <c r="N11" s="113" t="s">
        <v>446</v>
      </c>
      <c r="O11" s="86">
        <v>60</v>
      </c>
      <c r="P11" s="265"/>
      <c r="Q11" s="113" t="s">
        <v>446</v>
      </c>
      <c r="R11" s="86">
        <v>190</v>
      </c>
      <c r="S11" s="265"/>
      <c r="T11" s="15"/>
      <c r="U11" s="387"/>
    </row>
    <row r="12" spans="1:21" ht="13.5" customHeight="1" x14ac:dyDescent="0.15">
      <c r="A12" s="439"/>
      <c r="B12" s="116"/>
      <c r="C12" s="86"/>
      <c r="D12" s="265"/>
      <c r="E12" s="140"/>
      <c r="F12" s="330"/>
      <c r="G12" s="265"/>
      <c r="H12" s="113" t="s">
        <v>269</v>
      </c>
      <c r="I12" s="86">
        <v>800</v>
      </c>
      <c r="J12" s="265"/>
      <c r="K12" s="277"/>
      <c r="L12" s="330"/>
      <c r="M12" s="265"/>
      <c r="N12" s="113"/>
      <c r="O12" s="330"/>
      <c r="P12" s="265"/>
      <c r="Q12" s="113"/>
      <c r="R12" s="330"/>
      <c r="S12" s="265"/>
      <c r="T12" s="15"/>
      <c r="U12" s="387"/>
    </row>
    <row r="13" spans="1:21" ht="13.5" customHeight="1" x14ac:dyDescent="0.15">
      <c r="A13" s="439"/>
      <c r="B13" s="116"/>
      <c r="C13" s="86"/>
      <c r="D13" s="265"/>
      <c r="E13" s="140"/>
      <c r="F13" s="86"/>
      <c r="G13" s="265"/>
      <c r="H13" s="113" t="s">
        <v>268</v>
      </c>
      <c r="I13" s="86">
        <v>1550</v>
      </c>
      <c r="J13" s="265"/>
      <c r="K13" s="113" t="s">
        <v>270</v>
      </c>
      <c r="L13" s="86">
        <v>350</v>
      </c>
      <c r="M13" s="265"/>
      <c r="N13" s="113"/>
      <c r="O13" s="86"/>
      <c r="P13" s="265"/>
      <c r="Q13" s="113"/>
      <c r="R13" s="86"/>
      <c r="S13" s="265"/>
      <c r="T13" s="15"/>
    </row>
    <row r="14" spans="1:21" ht="13.5" customHeight="1" x14ac:dyDescent="0.15">
      <c r="A14" s="439"/>
      <c r="B14" s="115"/>
      <c r="C14" s="86"/>
      <c r="D14" s="265"/>
      <c r="E14" s="140"/>
      <c r="F14" s="86"/>
      <c r="G14" s="265"/>
      <c r="H14" s="113" t="s">
        <v>271</v>
      </c>
      <c r="I14" s="86">
        <v>900</v>
      </c>
      <c r="J14" s="265"/>
      <c r="K14" s="113" t="s">
        <v>272</v>
      </c>
      <c r="L14" s="86">
        <v>370</v>
      </c>
      <c r="M14" s="265"/>
      <c r="N14" s="113"/>
      <c r="O14" s="86"/>
      <c r="P14" s="265"/>
      <c r="Q14" s="113"/>
      <c r="R14" s="86"/>
      <c r="S14" s="265"/>
      <c r="T14" s="15"/>
    </row>
    <row r="15" spans="1:21" ht="13.5" customHeight="1" x14ac:dyDescent="0.15">
      <c r="A15" s="439"/>
      <c r="B15" s="116" t="s">
        <v>273</v>
      </c>
      <c r="C15" s="86">
        <v>1000</v>
      </c>
      <c r="D15" s="265"/>
      <c r="E15" s="140" t="s">
        <v>447</v>
      </c>
      <c r="F15" s="86">
        <v>500</v>
      </c>
      <c r="G15" s="265"/>
      <c r="H15" s="113" t="s">
        <v>275</v>
      </c>
      <c r="I15" s="86">
        <v>430</v>
      </c>
      <c r="J15" s="265"/>
      <c r="K15" s="113" t="s">
        <v>274</v>
      </c>
      <c r="L15" s="86">
        <v>70</v>
      </c>
      <c r="M15" s="265"/>
      <c r="N15" s="113" t="s">
        <v>275</v>
      </c>
      <c r="O15" s="86">
        <v>10</v>
      </c>
      <c r="P15" s="265"/>
      <c r="Q15" s="113" t="s">
        <v>275</v>
      </c>
      <c r="R15" s="86">
        <v>70</v>
      </c>
      <c r="S15" s="265"/>
      <c r="T15" s="15"/>
    </row>
    <row r="16" spans="1:21" ht="13.5" customHeight="1" x14ac:dyDescent="0.15">
      <c r="A16" s="235"/>
      <c r="B16" s="127" t="s">
        <v>130</v>
      </c>
      <c r="C16" s="83"/>
      <c r="D16" s="108"/>
      <c r="E16" s="107"/>
      <c r="F16" s="83"/>
      <c r="G16" s="108"/>
      <c r="H16" s="111" t="s">
        <v>130</v>
      </c>
      <c r="I16" s="83"/>
      <c r="J16" s="108"/>
      <c r="K16" s="111"/>
      <c r="L16" s="83"/>
      <c r="M16" s="108"/>
      <c r="N16" s="111"/>
      <c r="O16" s="83"/>
      <c r="P16" s="108"/>
      <c r="Q16" s="111"/>
      <c r="R16" s="83"/>
      <c r="S16" s="108"/>
      <c r="T16" s="15"/>
    </row>
    <row r="17" spans="1:26" ht="13.5" customHeight="1" thickBot="1" x14ac:dyDescent="0.2">
      <c r="A17" s="230">
        <f>SUM(C17,F17,I17,L17,O17,R17)</f>
        <v>23370</v>
      </c>
      <c r="B17" s="188" t="s">
        <v>180</v>
      </c>
      <c r="C17" s="129">
        <f>SUM(C9:C16)</f>
        <v>9660</v>
      </c>
      <c r="D17" s="130">
        <f>SUM(D9:D16)</f>
        <v>0</v>
      </c>
      <c r="E17" s="188" t="s">
        <v>180</v>
      </c>
      <c r="F17" s="129">
        <f>SUM(F9:F16)</f>
        <v>5950</v>
      </c>
      <c r="G17" s="130">
        <f>SUM(G9:G16)</f>
        <v>0</v>
      </c>
      <c r="H17" s="189" t="s">
        <v>180</v>
      </c>
      <c r="I17" s="129">
        <f>SUM(I9:I16)</f>
        <v>5280</v>
      </c>
      <c r="J17" s="130">
        <f>SUM(J9:J16)</f>
        <v>0</v>
      </c>
      <c r="K17" s="189" t="s">
        <v>180</v>
      </c>
      <c r="L17" s="129">
        <f>SUM(L9:L16)</f>
        <v>1590</v>
      </c>
      <c r="M17" s="130">
        <f>SUM(M9:M16)</f>
        <v>0</v>
      </c>
      <c r="N17" s="189" t="s">
        <v>180</v>
      </c>
      <c r="O17" s="129">
        <f>SUM(O9:O16)</f>
        <v>170</v>
      </c>
      <c r="P17" s="130">
        <f>SUM(P9:P16)</f>
        <v>0</v>
      </c>
      <c r="Q17" s="189" t="s">
        <v>180</v>
      </c>
      <c r="R17" s="129">
        <f>SUM(R9:R16)</f>
        <v>720</v>
      </c>
      <c r="S17" s="130">
        <f>SUM(S9:S16)</f>
        <v>0</v>
      </c>
      <c r="T17" s="15"/>
    </row>
    <row r="18" spans="1:26" ht="13.5" customHeight="1" thickBot="1" x14ac:dyDescent="0.2">
      <c r="A18" s="236"/>
      <c r="B18" s="190" t="s">
        <v>130</v>
      </c>
      <c r="C18" s="191"/>
      <c r="D18" s="192"/>
      <c r="E18" s="190" t="s">
        <v>130</v>
      </c>
      <c r="F18" s="191"/>
      <c r="G18" s="192"/>
      <c r="H18" s="193" t="s">
        <v>130</v>
      </c>
      <c r="I18" s="191"/>
      <c r="J18" s="192"/>
      <c r="K18" s="193" t="s">
        <v>130</v>
      </c>
      <c r="L18" s="191"/>
      <c r="M18" s="192"/>
      <c r="N18" s="193" t="s">
        <v>130</v>
      </c>
      <c r="O18" s="191"/>
      <c r="P18" s="192"/>
      <c r="Q18" s="193" t="s">
        <v>130</v>
      </c>
      <c r="R18" s="191"/>
      <c r="S18" s="192"/>
      <c r="T18" s="15"/>
    </row>
    <row r="19" spans="1:26" ht="13.5" customHeight="1" x14ac:dyDescent="0.15">
      <c r="A19" s="448" t="s">
        <v>70</v>
      </c>
      <c r="B19" s="147" t="s">
        <v>276</v>
      </c>
      <c r="C19" s="83">
        <v>1450</v>
      </c>
      <c r="D19" s="108"/>
      <c r="E19" s="107" t="s">
        <v>277</v>
      </c>
      <c r="F19" s="83">
        <v>700</v>
      </c>
      <c r="G19" s="108"/>
      <c r="H19" s="111" t="s">
        <v>277</v>
      </c>
      <c r="I19" s="83">
        <v>700</v>
      </c>
      <c r="J19" s="108"/>
      <c r="K19" s="111" t="s">
        <v>277</v>
      </c>
      <c r="L19" s="83">
        <v>240</v>
      </c>
      <c r="M19" s="108"/>
      <c r="N19" s="111" t="s">
        <v>278</v>
      </c>
      <c r="O19" s="83">
        <v>50</v>
      </c>
      <c r="P19" s="108"/>
      <c r="Q19" s="111" t="s">
        <v>279</v>
      </c>
      <c r="R19" s="83">
        <v>90</v>
      </c>
      <c r="S19" s="108"/>
      <c r="T19" s="15"/>
    </row>
    <row r="20" spans="1:26" ht="13.5" customHeight="1" x14ac:dyDescent="0.15">
      <c r="A20" s="449"/>
      <c r="B20" s="116" t="s">
        <v>130</v>
      </c>
      <c r="C20" s="86"/>
      <c r="D20" s="265"/>
      <c r="E20" s="140" t="s">
        <v>130</v>
      </c>
      <c r="F20" s="86"/>
      <c r="G20" s="265"/>
      <c r="H20" s="113" t="s">
        <v>130</v>
      </c>
      <c r="I20" s="86"/>
      <c r="J20" s="265"/>
      <c r="K20" s="113" t="s">
        <v>130</v>
      </c>
      <c r="L20" s="86"/>
      <c r="M20" s="265"/>
      <c r="N20" s="113" t="s">
        <v>279</v>
      </c>
      <c r="O20" s="86">
        <v>20</v>
      </c>
      <c r="P20" s="265"/>
      <c r="Q20" s="113" t="s">
        <v>130</v>
      </c>
      <c r="R20" s="86"/>
      <c r="S20" s="265"/>
      <c r="T20" s="15"/>
    </row>
    <row r="21" spans="1:26" ht="13.5" customHeight="1" x14ac:dyDescent="0.15">
      <c r="A21" s="449"/>
      <c r="B21" s="116" t="s">
        <v>130</v>
      </c>
      <c r="C21" s="86"/>
      <c r="D21" s="265"/>
      <c r="E21" s="140" t="s">
        <v>130</v>
      </c>
      <c r="F21" s="86"/>
      <c r="G21" s="265"/>
      <c r="H21" s="113" t="s">
        <v>130</v>
      </c>
      <c r="I21" s="86"/>
      <c r="J21" s="265"/>
      <c r="K21" s="113" t="s">
        <v>130</v>
      </c>
      <c r="L21" s="86"/>
      <c r="M21" s="265"/>
      <c r="N21" s="113" t="s">
        <v>130</v>
      </c>
      <c r="O21" s="86"/>
      <c r="P21" s="265"/>
      <c r="Q21" s="113" t="s">
        <v>130</v>
      </c>
      <c r="R21" s="86"/>
      <c r="S21" s="265"/>
      <c r="T21" s="15"/>
    </row>
    <row r="22" spans="1:26" ht="13.5" customHeight="1" x14ac:dyDescent="0.15">
      <c r="A22" s="449"/>
      <c r="B22" s="115" t="s">
        <v>280</v>
      </c>
      <c r="C22" s="83">
        <v>2000</v>
      </c>
      <c r="D22" s="265"/>
      <c r="E22" s="140" t="s">
        <v>280</v>
      </c>
      <c r="F22" s="86">
        <v>2400</v>
      </c>
      <c r="G22" s="265"/>
      <c r="H22" s="113" t="s">
        <v>280</v>
      </c>
      <c r="I22" s="86">
        <v>1100</v>
      </c>
      <c r="J22" s="265"/>
      <c r="K22" s="113" t="s">
        <v>281</v>
      </c>
      <c r="L22" s="86">
        <v>50</v>
      </c>
      <c r="M22" s="265"/>
      <c r="N22" s="113" t="s">
        <v>282</v>
      </c>
      <c r="O22" s="86">
        <v>120</v>
      </c>
      <c r="P22" s="265"/>
      <c r="Q22" s="113" t="s">
        <v>283</v>
      </c>
      <c r="R22" s="86">
        <v>350</v>
      </c>
      <c r="S22" s="265"/>
      <c r="T22" s="15"/>
    </row>
    <row r="23" spans="1:26" ht="13.5" customHeight="1" x14ac:dyDescent="0.15">
      <c r="A23" s="449"/>
      <c r="B23" s="115" t="s">
        <v>288</v>
      </c>
      <c r="C23" s="86">
        <v>1050</v>
      </c>
      <c r="D23" s="265"/>
      <c r="E23" s="140" t="s">
        <v>130</v>
      </c>
      <c r="F23" s="86"/>
      <c r="G23" s="265"/>
      <c r="H23" s="113" t="s">
        <v>284</v>
      </c>
      <c r="I23" s="86">
        <v>400</v>
      </c>
      <c r="J23" s="265"/>
      <c r="K23" s="113" t="s">
        <v>285</v>
      </c>
      <c r="L23" s="86">
        <v>80</v>
      </c>
      <c r="M23" s="265"/>
      <c r="N23" s="113" t="s">
        <v>286</v>
      </c>
      <c r="O23" s="86">
        <v>20</v>
      </c>
      <c r="P23" s="265"/>
      <c r="Q23" s="113" t="s">
        <v>287</v>
      </c>
      <c r="R23" s="86">
        <v>40</v>
      </c>
      <c r="S23" s="265"/>
      <c r="T23" s="15"/>
    </row>
    <row r="24" spans="1:26" ht="13.5" customHeight="1" x14ac:dyDescent="0.15">
      <c r="A24" s="449"/>
      <c r="B24" s="116"/>
      <c r="C24" s="86"/>
      <c r="D24" s="265"/>
      <c r="E24" s="140" t="s">
        <v>130</v>
      </c>
      <c r="F24" s="86"/>
      <c r="G24" s="265"/>
      <c r="H24" s="113" t="s">
        <v>130</v>
      </c>
      <c r="I24" s="86"/>
      <c r="J24" s="265"/>
      <c r="K24" s="113" t="s">
        <v>130</v>
      </c>
      <c r="L24" s="86"/>
      <c r="M24" s="265"/>
      <c r="N24" s="113" t="s">
        <v>130</v>
      </c>
      <c r="O24" s="86"/>
      <c r="P24" s="265"/>
      <c r="Q24" s="113" t="s">
        <v>130</v>
      </c>
      <c r="R24" s="86"/>
      <c r="S24" s="265"/>
      <c r="T24" s="15"/>
    </row>
    <row r="25" spans="1:26" ht="13.5" customHeight="1" x14ac:dyDescent="0.15">
      <c r="A25" s="449"/>
      <c r="B25" s="116" t="s">
        <v>130</v>
      </c>
      <c r="C25" s="86"/>
      <c r="D25" s="265"/>
      <c r="E25" s="140" t="s">
        <v>130</v>
      </c>
      <c r="F25" s="86"/>
      <c r="G25" s="265"/>
      <c r="H25" s="113" t="s">
        <v>130</v>
      </c>
      <c r="I25" s="86"/>
      <c r="J25" s="265"/>
      <c r="K25" s="113" t="s">
        <v>130</v>
      </c>
      <c r="L25" s="86"/>
      <c r="M25" s="265"/>
      <c r="N25" s="113" t="s">
        <v>130</v>
      </c>
      <c r="O25" s="86"/>
      <c r="P25" s="265"/>
      <c r="Q25" s="113" t="s">
        <v>130</v>
      </c>
      <c r="R25" s="86"/>
      <c r="S25" s="265"/>
      <c r="T25" s="15"/>
    </row>
    <row r="26" spans="1:26" ht="13.5" customHeight="1" x14ac:dyDescent="0.15">
      <c r="A26" s="449"/>
      <c r="B26" s="116" t="s">
        <v>289</v>
      </c>
      <c r="C26" s="86">
        <v>2290</v>
      </c>
      <c r="D26" s="265"/>
      <c r="E26" s="279" t="s">
        <v>290</v>
      </c>
      <c r="F26" s="86">
        <v>3700</v>
      </c>
      <c r="G26" s="265"/>
      <c r="H26" s="113" t="s">
        <v>289</v>
      </c>
      <c r="I26" s="86">
        <v>1950</v>
      </c>
      <c r="J26" s="265"/>
      <c r="K26" s="280" t="s">
        <v>291</v>
      </c>
      <c r="L26" s="86">
        <v>100</v>
      </c>
      <c r="M26" s="265"/>
      <c r="N26" s="113" t="s">
        <v>292</v>
      </c>
      <c r="O26" s="86">
        <v>110</v>
      </c>
      <c r="P26" s="265"/>
      <c r="Q26" s="113" t="s">
        <v>293</v>
      </c>
      <c r="R26" s="86">
        <v>270</v>
      </c>
      <c r="S26" s="265"/>
      <c r="T26" s="15"/>
      <c r="X26" s="17"/>
      <c r="Y26" s="17"/>
      <c r="Z26" s="17"/>
    </row>
    <row r="27" spans="1:26" ht="13.5" customHeight="1" x14ac:dyDescent="0.15">
      <c r="A27" s="450"/>
      <c r="B27" s="251"/>
      <c r="C27" s="83"/>
      <c r="D27" s="108"/>
      <c r="E27" s="107" t="s">
        <v>130</v>
      </c>
      <c r="F27" s="83"/>
      <c r="G27" s="108"/>
      <c r="H27" s="111" t="s">
        <v>130</v>
      </c>
      <c r="I27" s="83"/>
      <c r="J27" s="108"/>
      <c r="K27" s="111" t="s">
        <v>294</v>
      </c>
      <c r="L27" s="83">
        <v>900</v>
      </c>
      <c r="M27" s="108"/>
      <c r="N27" s="111" t="s">
        <v>130</v>
      </c>
      <c r="O27" s="83"/>
      <c r="P27" s="108"/>
      <c r="Q27" s="111" t="s">
        <v>295</v>
      </c>
      <c r="R27" s="83">
        <v>120</v>
      </c>
      <c r="S27" s="108"/>
      <c r="T27" s="15"/>
      <c r="X27" s="17"/>
      <c r="Y27" s="17"/>
      <c r="Z27" s="17"/>
    </row>
    <row r="28" spans="1:26" ht="13.5" customHeight="1" thickBot="1" x14ac:dyDescent="0.2">
      <c r="A28" s="230">
        <f>SUM(C28,F28,I28,L28,O28,R28)</f>
        <v>20300</v>
      </c>
      <c r="B28" s="142" t="s">
        <v>180</v>
      </c>
      <c r="C28" s="138">
        <f>SUM(C19:C27)</f>
        <v>6790</v>
      </c>
      <c r="D28" s="130">
        <f>SUM(D19:D27)</f>
        <v>0</v>
      </c>
      <c r="E28" s="142" t="s">
        <v>180</v>
      </c>
      <c r="F28" s="138">
        <f>SUM(F19:F27)</f>
        <v>6800</v>
      </c>
      <c r="G28" s="130">
        <f>SUM(G19:G27)</f>
        <v>0</v>
      </c>
      <c r="H28" s="143" t="s">
        <v>180</v>
      </c>
      <c r="I28" s="138">
        <f>SUM(I19:I27)</f>
        <v>4150</v>
      </c>
      <c r="J28" s="130">
        <f>SUM(J19:J27)</f>
        <v>0</v>
      </c>
      <c r="K28" s="143" t="s">
        <v>180</v>
      </c>
      <c r="L28" s="138">
        <f>SUM(L19:L27)</f>
        <v>1370</v>
      </c>
      <c r="M28" s="130">
        <f>SUM(M19:M27)</f>
        <v>0</v>
      </c>
      <c r="N28" s="143" t="s">
        <v>180</v>
      </c>
      <c r="O28" s="138">
        <f>SUM(O19:O26)</f>
        <v>320</v>
      </c>
      <c r="P28" s="130">
        <f>SUM(P19:P27)</f>
        <v>0</v>
      </c>
      <c r="Q28" s="143" t="s">
        <v>180</v>
      </c>
      <c r="R28" s="138">
        <f>SUM(R19:R27)</f>
        <v>870</v>
      </c>
      <c r="S28" s="130">
        <f>SUM(S19:S27)</f>
        <v>0</v>
      </c>
      <c r="T28" s="15"/>
      <c r="X28" s="17"/>
      <c r="Y28" s="17"/>
      <c r="Z28" s="17"/>
    </row>
    <row r="29" spans="1:26" ht="13.5" customHeight="1" thickBot="1" x14ac:dyDescent="0.2">
      <c r="A29" s="236"/>
      <c r="B29" s="124" t="s">
        <v>130</v>
      </c>
      <c r="C29" s="70"/>
      <c r="D29" s="125"/>
      <c r="E29" s="124" t="s">
        <v>130</v>
      </c>
      <c r="F29" s="70"/>
      <c r="G29" s="125"/>
      <c r="H29" s="126" t="s">
        <v>130</v>
      </c>
      <c r="I29" s="70"/>
      <c r="J29" s="125"/>
      <c r="K29" s="126" t="s">
        <v>130</v>
      </c>
      <c r="L29" s="70"/>
      <c r="M29" s="125"/>
      <c r="N29" s="126" t="s">
        <v>130</v>
      </c>
      <c r="O29" s="70"/>
      <c r="P29" s="125"/>
      <c r="Q29" s="126" t="s">
        <v>130</v>
      </c>
      <c r="R29" s="70"/>
      <c r="S29" s="125"/>
      <c r="T29" s="15"/>
      <c r="X29" s="17"/>
      <c r="Y29" s="17"/>
      <c r="Z29" s="17"/>
    </row>
    <row r="30" spans="1:26" ht="13.5" customHeight="1" x14ac:dyDescent="0.15">
      <c r="A30" s="448" t="s">
        <v>71</v>
      </c>
      <c r="B30" s="127" t="s">
        <v>298</v>
      </c>
      <c r="C30" s="83">
        <v>2830</v>
      </c>
      <c r="D30" s="108"/>
      <c r="E30" s="107" t="s">
        <v>296</v>
      </c>
      <c r="F30" s="83">
        <v>300</v>
      </c>
      <c r="G30" s="108"/>
      <c r="H30" s="111" t="s">
        <v>297</v>
      </c>
      <c r="I30" s="83">
        <v>230</v>
      </c>
      <c r="J30" s="108"/>
      <c r="K30" s="111" t="s">
        <v>296</v>
      </c>
      <c r="L30" s="83">
        <v>400</v>
      </c>
      <c r="M30" s="108"/>
      <c r="N30" s="111" t="s">
        <v>453</v>
      </c>
      <c r="O30" s="83">
        <v>10</v>
      </c>
      <c r="P30" s="108"/>
      <c r="Q30" s="111" t="s">
        <v>453</v>
      </c>
      <c r="R30" s="83">
        <v>30</v>
      </c>
      <c r="S30" s="108"/>
      <c r="T30" s="15"/>
      <c r="X30" s="17"/>
      <c r="Y30" s="17"/>
      <c r="Z30" s="17"/>
    </row>
    <row r="31" spans="1:26" ht="13.5" customHeight="1" x14ac:dyDescent="0.15">
      <c r="A31" s="449"/>
      <c r="B31" s="116" t="s">
        <v>300</v>
      </c>
      <c r="C31" s="86">
        <v>1660</v>
      </c>
      <c r="D31" s="265"/>
      <c r="E31" s="140" t="s">
        <v>448</v>
      </c>
      <c r="F31" s="86">
        <v>900</v>
      </c>
      <c r="G31" s="265"/>
      <c r="H31" s="113" t="s">
        <v>296</v>
      </c>
      <c r="I31" s="86">
        <v>850</v>
      </c>
      <c r="J31" s="265"/>
      <c r="K31" s="113" t="s">
        <v>299</v>
      </c>
      <c r="L31" s="86">
        <v>750</v>
      </c>
      <c r="M31" s="265"/>
      <c r="N31" s="113" t="s">
        <v>454</v>
      </c>
      <c r="O31" s="86">
        <v>50</v>
      </c>
      <c r="P31" s="265"/>
      <c r="Q31" s="113" t="s">
        <v>454</v>
      </c>
      <c r="R31" s="86">
        <v>220</v>
      </c>
      <c r="S31" s="265"/>
      <c r="T31" s="15"/>
    </row>
    <row r="32" spans="1:26" ht="13.5" customHeight="1" x14ac:dyDescent="0.15">
      <c r="A32" s="449"/>
      <c r="B32" s="116"/>
      <c r="C32" s="86"/>
      <c r="D32" s="265"/>
      <c r="E32" s="140" t="s">
        <v>449</v>
      </c>
      <c r="F32" s="86">
        <v>30</v>
      </c>
      <c r="G32" s="265"/>
      <c r="H32" s="113" t="s">
        <v>301</v>
      </c>
      <c r="I32" s="86">
        <v>1000</v>
      </c>
      <c r="J32" s="265"/>
      <c r="K32" s="140" t="s">
        <v>449</v>
      </c>
      <c r="L32" s="86">
        <v>10</v>
      </c>
      <c r="M32" s="265"/>
      <c r="N32" s="140" t="s">
        <v>449</v>
      </c>
      <c r="O32" s="86">
        <v>10</v>
      </c>
      <c r="P32" s="265"/>
      <c r="Q32" s="140" t="s">
        <v>449</v>
      </c>
      <c r="R32" s="86">
        <v>10</v>
      </c>
      <c r="S32" s="265"/>
      <c r="T32" s="15"/>
    </row>
    <row r="33" spans="1:21" ht="13.5" customHeight="1" x14ac:dyDescent="0.15">
      <c r="A33" s="449"/>
      <c r="B33" s="116" t="s">
        <v>130</v>
      </c>
      <c r="C33" s="86"/>
      <c r="D33" s="265"/>
      <c r="E33" s="140" t="s">
        <v>130</v>
      </c>
      <c r="F33" s="86"/>
      <c r="G33" s="265"/>
      <c r="H33" s="113" t="s">
        <v>300</v>
      </c>
      <c r="I33" s="86">
        <v>400</v>
      </c>
      <c r="J33" s="265"/>
      <c r="K33" s="140" t="s">
        <v>452</v>
      </c>
      <c r="L33" s="86">
        <v>10</v>
      </c>
      <c r="M33" s="265"/>
      <c r="N33" s="113" t="s">
        <v>130</v>
      </c>
      <c r="O33" s="86"/>
      <c r="P33" s="265"/>
      <c r="Q33" s="113" t="s">
        <v>130</v>
      </c>
      <c r="R33" s="86"/>
      <c r="S33" s="265"/>
      <c r="T33" s="15"/>
    </row>
    <row r="34" spans="1:21" ht="13.5" customHeight="1" x14ac:dyDescent="0.15">
      <c r="A34" s="449"/>
      <c r="B34" s="116" t="s">
        <v>130</v>
      </c>
      <c r="C34" s="86"/>
      <c r="D34" s="265"/>
      <c r="E34" s="140" t="s">
        <v>130</v>
      </c>
      <c r="F34" s="86"/>
      <c r="G34" s="265"/>
      <c r="H34" s="113" t="s">
        <v>130</v>
      </c>
      <c r="I34" s="86"/>
      <c r="J34" s="265"/>
      <c r="K34" s="113" t="s">
        <v>130</v>
      </c>
      <c r="L34" s="86"/>
      <c r="M34" s="265"/>
      <c r="N34" s="113" t="s">
        <v>130</v>
      </c>
      <c r="O34" s="86"/>
      <c r="P34" s="265"/>
      <c r="Q34" s="113" t="s">
        <v>130</v>
      </c>
      <c r="R34" s="86"/>
      <c r="S34" s="265"/>
      <c r="T34" s="15"/>
    </row>
    <row r="35" spans="1:21" s="58" customFormat="1" ht="13.5" customHeight="1" x14ac:dyDescent="0.15">
      <c r="A35" s="449"/>
      <c r="B35" s="116" t="s">
        <v>302</v>
      </c>
      <c r="C35" s="86">
        <v>3420</v>
      </c>
      <c r="D35" s="265"/>
      <c r="E35" s="140" t="s">
        <v>450</v>
      </c>
      <c r="F35" s="86">
        <v>700</v>
      </c>
      <c r="G35" s="265"/>
      <c r="H35" s="113" t="s">
        <v>303</v>
      </c>
      <c r="I35" s="86">
        <v>1150</v>
      </c>
      <c r="J35" s="265"/>
      <c r="K35" s="140" t="s">
        <v>450</v>
      </c>
      <c r="L35" s="86">
        <v>90</v>
      </c>
      <c r="M35" s="265"/>
      <c r="N35" s="113" t="s">
        <v>455</v>
      </c>
      <c r="O35" s="86">
        <v>20</v>
      </c>
      <c r="P35" s="265"/>
      <c r="Q35" s="140" t="s">
        <v>450</v>
      </c>
      <c r="R35" s="86">
        <v>150</v>
      </c>
      <c r="S35" s="265"/>
      <c r="T35" s="18"/>
      <c r="U35" s="1"/>
    </row>
    <row r="36" spans="1:21" s="58" customFormat="1" ht="13.5" customHeight="1" x14ac:dyDescent="0.15">
      <c r="A36" s="449"/>
      <c r="B36" s="116" t="s">
        <v>130</v>
      </c>
      <c r="C36" s="86"/>
      <c r="D36" s="265"/>
      <c r="E36" s="281"/>
      <c r="F36" s="86"/>
      <c r="G36" s="265"/>
      <c r="H36" s="113" t="s">
        <v>304</v>
      </c>
      <c r="I36" s="86">
        <v>2000</v>
      </c>
      <c r="J36" s="265"/>
      <c r="K36" s="113" t="s">
        <v>130</v>
      </c>
      <c r="L36" s="86"/>
      <c r="M36" s="265"/>
      <c r="N36" s="113" t="s">
        <v>456</v>
      </c>
      <c r="O36" s="86">
        <v>30</v>
      </c>
      <c r="P36" s="265"/>
      <c r="Q36" s="281"/>
      <c r="R36" s="86"/>
      <c r="S36" s="265"/>
      <c r="T36" s="18"/>
      <c r="U36" s="1"/>
    </row>
    <row r="37" spans="1:21" s="58" customFormat="1" ht="13.5" customHeight="1" x14ac:dyDescent="0.15">
      <c r="A37" s="449"/>
      <c r="B37" s="116" t="s">
        <v>130</v>
      </c>
      <c r="C37" s="86"/>
      <c r="D37" s="265"/>
      <c r="E37" s="140" t="s">
        <v>130</v>
      </c>
      <c r="F37" s="86"/>
      <c r="G37" s="265"/>
      <c r="H37" s="113" t="s">
        <v>130</v>
      </c>
      <c r="I37" s="86"/>
      <c r="J37" s="265"/>
      <c r="K37" s="113" t="s">
        <v>130</v>
      </c>
      <c r="L37" s="86"/>
      <c r="M37" s="265"/>
      <c r="N37" s="113" t="s">
        <v>130</v>
      </c>
      <c r="O37" s="86"/>
      <c r="P37" s="265"/>
      <c r="Q37" s="140" t="s">
        <v>130</v>
      </c>
      <c r="R37" s="86"/>
      <c r="S37" s="265"/>
      <c r="T37" s="18"/>
      <c r="U37" s="1"/>
    </row>
    <row r="38" spans="1:21" s="58" customFormat="1" ht="13.5" customHeight="1" x14ac:dyDescent="0.15">
      <c r="A38" s="449"/>
      <c r="B38" s="116" t="s">
        <v>305</v>
      </c>
      <c r="C38" s="86">
        <v>2880</v>
      </c>
      <c r="D38" s="265"/>
      <c r="E38" s="113" t="s">
        <v>451</v>
      </c>
      <c r="F38" s="86">
        <v>500</v>
      </c>
      <c r="G38" s="265"/>
      <c r="H38" s="113" t="s">
        <v>130</v>
      </c>
      <c r="I38" s="86"/>
      <c r="J38" s="265"/>
      <c r="K38" s="113" t="s">
        <v>451</v>
      </c>
      <c r="L38" s="86">
        <v>120</v>
      </c>
      <c r="M38" s="265"/>
      <c r="N38" s="113" t="s">
        <v>451</v>
      </c>
      <c r="O38" s="86">
        <v>20</v>
      </c>
      <c r="P38" s="265"/>
      <c r="Q38" s="113" t="s">
        <v>451</v>
      </c>
      <c r="R38" s="86">
        <v>110</v>
      </c>
      <c r="S38" s="265"/>
      <c r="T38" s="18"/>
      <c r="U38" s="1"/>
    </row>
    <row r="39" spans="1:21" s="58" customFormat="1" ht="13.5" customHeight="1" x14ac:dyDescent="0.15">
      <c r="A39" s="449"/>
      <c r="B39" s="116"/>
      <c r="C39" s="86"/>
      <c r="D39" s="265"/>
      <c r="E39" s="140" t="s">
        <v>130</v>
      </c>
      <c r="F39" s="86"/>
      <c r="G39" s="265"/>
      <c r="H39" s="113" t="s">
        <v>306</v>
      </c>
      <c r="I39" s="86">
        <v>450</v>
      </c>
      <c r="J39" s="265"/>
      <c r="K39" s="113"/>
      <c r="L39" s="86"/>
      <c r="M39" s="265"/>
      <c r="N39" s="140" t="s">
        <v>130</v>
      </c>
      <c r="O39" s="86"/>
      <c r="P39" s="265"/>
      <c r="Q39" s="140" t="s">
        <v>130</v>
      </c>
      <c r="R39" s="86"/>
      <c r="S39" s="265"/>
      <c r="T39" s="18"/>
      <c r="U39" s="1"/>
    </row>
    <row r="40" spans="1:21" s="58" customFormat="1" ht="13.5" customHeight="1" x14ac:dyDescent="0.15">
      <c r="A40" s="450"/>
      <c r="B40" s="127"/>
      <c r="C40" s="83"/>
      <c r="D40" s="108"/>
      <c r="E40" s="107"/>
      <c r="F40" s="83"/>
      <c r="G40" s="108"/>
      <c r="H40" s="111"/>
      <c r="I40" s="83"/>
      <c r="J40" s="108"/>
      <c r="K40" s="107"/>
      <c r="L40" s="83"/>
      <c r="M40" s="108"/>
      <c r="N40" s="107"/>
      <c r="O40" s="83"/>
      <c r="P40" s="108"/>
      <c r="Q40" s="107"/>
      <c r="R40" s="83"/>
      <c r="S40" s="108"/>
      <c r="T40" s="18"/>
      <c r="U40" s="1"/>
    </row>
    <row r="41" spans="1:21" s="58" customFormat="1" ht="13.5" customHeight="1" thickBot="1" x14ac:dyDescent="0.2">
      <c r="A41" s="230">
        <f>SUM(C41,F41,I41,L41,O41,R41)</f>
        <v>21340</v>
      </c>
      <c r="B41" s="142" t="s">
        <v>180</v>
      </c>
      <c r="C41" s="138">
        <f>SUM(C30:C40)</f>
        <v>10790</v>
      </c>
      <c r="D41" s="121">
        <f>SUM(D30:D40)</f>
        <v>0</v>
      </c>
      <c r="E41" s="142" t="s">
        <v>180</v>
      </c>
      <c r="F41" s="138">
        <f>SUM(F30:F40)</f>
        <v>2430</v>
      </c>
      <c r="G41" s="121">
        <f>SUM(G30:G40)</f>
        <v>0</v>
      </c>
      <c r="H41" s="143" t="s">
        <v>180</v>
      </c>
      <c r="I41" s="138">
        <f>SUM(I30:I40)</f>
        <v>6080</v>
      </c>
      <c r="J41" s="121">
        <f>SUM(J30:J40)</f>
        <v>0</v>
      </c>
      <c r="K41" s="143" t="s">
        <v>180</v>
      </c>
      <c r="L41" s="138">
        <f>SUM(L30:L40)</f>
        <v>1380</v>
      </c>
      <c r="M41" s="121">
        <f>SUM(M30:M40)</f>
        <v>0</v>
      </c>
      <c r="N41" s="143" t="s">
        <v>180</v>
      </c>
      <c r="O41" s="138">
        <f>SUM(O30:O40)</f>
        <v>140</v>
      </c>
      <c r="P41" s="121">
        <f>SUM(P30:P40)</f>
        <v>0</v>
      </c>
      <c r="Q41" s="143" t="s">
        <v>180</v>
      </c>
      <c r="R41" s="138">
        <f>SUM(R30:R40)</f>
        <v>520</v>
      </c>
      <c r="S41" s="121">
        <f>SUM(S30:S40)</f>
        <v>0</v>
      </c>
      <c r="T41" s="18"/>
      <c r="U41" s="1"/>
    </row>
    <row r="42" spans="1:21" s="58" customFormat="1" ht="13.5" customHeight="1" x14ac:dyDescent="0.15">
      <c r="A42" s="67"/>
      <c r="B42" s="194" t="s">
        <v>130</v>
      </c>
      <c r="C42" s="59"/>
      <c r="D42" s="60"/>
      <c r="E42" s="194" t="s">
        <v>130</v>
      </c>
      <c r="F42" s="59"/>
      <c r="G42" s="74"/>
      <c r="H42" s="195" t="s">
        <v>130</v>
      </c>
      <c r="I42" s="59"/>
      <c r="J42" s="60"/>
      <c r="K42" s="195" t="s">
        <v>130</v>
      </c>
      <c r="L42" s="59"/>
      <c r="M42" s="60"/>
      <c r="N42" s="195" t="s">
        <v>130</v>
      </c>
      <c r="O42" s="59"/>
      <c r="P42" s="60"/>
      <c r="Q42" s="195" t="s">
        <v>130</v>
      </c>
      <c r="R42" s="59"/>
      <c r="S42" s="60"/>
      <c r="T42" s="18"/>
      <c r="U42" s="1"/>
    </row>
    <row r="43" spans="1:21" s="58" customFormat="1" ht="13.5" customHeight="1" x14ac:dyDescent="0.15">
      <c r="A43" s="75"/>
      <c r="B43" s="196" t="s">
        <v>130</v>
      </c>
      <c r="C43" s="76"/>
      <c r="D43" s="77"/>
      <c r="E43" s="196" t="s">
        <v>130</v>
      </c>
      <c r="F43" s="76"/>
      <c r="G43" s="78"/>
      <c r="H43" s="197" t="s">
        <v>130</v>
      </c>
      <c r="I43" s="76"/>
      <c r="J43" s="77"/>
      <c r="K43" s="197" t="s">
        <v>130</v>
      </c>
      <c r="L43" s="76"/>
      <c r="M43" s="77"/>
      <c r="N43" s="197" t="s">
        <v>130</v>
      </c>
      <c r="O43" s="76"/>
      <c r="P43" s="77"/>
      <c r="Q43" s="197" t="s">
        <v>130</v>
      </c>
      <c r="R43" s="76"/>
      <c r="S43" s="77"/>
      <c r="T43" s="18"/>
      <c r="U43" s="1"/>
    </row>
    <row r="44" spans="1:21" ht="13.5" customHeight="1" thickBot="1" x14ac:dyDescent="0.2">
      <c r="A44" s="247"/>
      <c r="B44" s="198" t="s">
        <v>130</v>
      </c>
      <c r="C44" s="199"/>
      <c r="D44" s="200"/>
      <c r="E44" s="198" t="s">
        <v>130</v>
      </c>
      <c r="F44" s="199"/>
      <c r="G44" s="201"/>
      <c r="H44" s="202" t="s">
        <v>130</v>
      </c>
      <c r="I44" s="199"/>
      <c r="J44" s="201"/>
      <c r="K44" s="202" t="s">
        <v>130</v>
      </c>
      <c r="L44" s="199"/>
      <c r="M44" s="201"/>
      <c r="N44" s="202" t="s">
        <v>130</v>
      </c>
      <c r="O44" s="199"/>
      <c r="P44" s="201"/>
      <c r="Q44" s="202" t="s">
        <v>130</v>
      </c>
      <c r="R44" s="199"/>
      <c r="S44" s="201"/>
      <c r="T44" s="15"/>
    </row>
    <row r="45" spans="1:21" ht="13.5" customHeight="1" thickBot="1" x14ac:dyDescent="0.2">
      <c r="A45" s="248">
        <f>SUM(A41,A28,A17)</f>
        <v>65010</v>
      </c>
      <c r="B45" s="203" t="s">
        <v>173</v>
      </c>
      <c r="C45" s="204">
        <f>SUM(C41,C28,C17)</f>
        <v>27240</v>
      </c>
      <c r="D45" s="205">
        <f>SUM(D17,D28,D41)</f>
        <v>0</v>
      </c>
      <c r="E45" s="203" t="s">
        <v>173</v>
      </c>
      <c r="F45" s="204">
        <f>SUM(F17,F28,F41)</f>
        <v>15180</v>
      </c>
      <c r="G45" s="205">
        <f>SUM(G17,G28,G41)</f>
        <v>0</v>
      </c>
      <c r="H45" s="206" t="s">
        <v>173</v>
      </c>
      <c r="I45" s="204">
        <f>SUM(I17,I28,I41)</f>
        <v>15510</v>
      </c>
      <c r="J45" s="205">
        <f>SUM(J17,J28,J41)</f>
        <v>0</v>
      </c>
      <c r="K45" s="206" t="s">
        <v>173</v>
      </c>
      <c r="L45" s="204">
        <f>SUM(L17,L28,L41)</f>
        <v>4340</v>
      </c>
      <c r="M45" s="205">
        <f>SUM(M17,M28,M41)</f>
        <v>0</v>
      </c>
      <c r="N45" s="206" t="s">
        <v>173</v>
      </c>
      <c r="O45" s="204">
        <f>SUM(O17,O28,O41)</f>
        <v>630</v>
      </c>
      <c r="P45" s="205">
        <f>SUM(P17,P28,P41)</f>
        <v>0</v>
      </c>
      <c r="Q45" s="206" t="s">
        <v>173</v>
      </c>
      <c r="R45" s="204">
        <f>SUM(R17,R28,R41)</f>
        <v>2110</v>
      </c>
      <c r="S45" s="205">
        <f>SUM(S17,S28,S41)</f>
        <v>0</v>
      </c>
      <c r="T45" s="15"/>
    </row>
    <row r="46" spans="1:21" ht="13.5" customHeight="1" x14ac:dyDescent="0.15">
      <c r="A46" s="19"/>
      <c r="B46" s="20" t="s">
        <v>88</v>
      </c>
      <c r="C46" s="17"/>
      <c r="D46" s="17"/>
      <c r="E46" s="17"/>
      <c r="F46" s="17"/>
      <c r="G46" s="17"/>
      <c r="H46" s="17"/>
      <c r="I46" s="17"/>
      <c r="J46" s="17"/>
      <c r="K46" s="17"/>
      <c r="L46" s="17"/>
      <c r="M46" s="17"/>
      <c r="N46" s="17"/>
      <c r="O46" s="17"/>
      <c r="P46" s="17"/>
      <c r="Q46" s="24"/>
      <c r="R46" s="61"/>
      <c r="S46" s="21"/>
    </row>
    <row r="47" spans="1:21" ht="17.25" customHeight="1" x14ac:dyDescent="0.15">
      <c r="A47" s="22"/>
      <c r="B47" s="23"/>
      <c r="C47" s="17"/>
      <c r="D47" s="17"/>
      <c r="E47" s="17"/>
      <c r="F47" s="17"/>
      <c r="G47" s="17"/>
      <c r="H47" s="17"/>
      <c r="I47" s="17"/>
      <c r="J47" s="17"/>
      <c r="K47" s="17"/>
      <c r="L47" s="17"/>
      <c r="M47" s="17"/>
      <c r="N47" s="17"/>
      <c r="O47" s="17"/>
      <c r="P47" s="17"/>
      <c r="Q47" s="17"/>
      <c r="R47" s="17"/>
    </row>
    <row r="48" spans="1:21" ht="13.5" customHeight="1" x14ac:dyDescent="0.15">
      <c r="A48" s="58"/>
      <c r="S48" s="25" t="str">
        <f>愛媛1!S56</f>
        <v>(2025.04月)</v>
      </c>
    </row>
    <row r="49" spans="1:1" ht="13.5" customHeight="1" x14ac:dyDescent="0.15">
      <c r="A49" s="58"/>
    </row>
    <row r="50" spans="1:1" ht="13.5" customHeight="1" x14ac:dyDescent="0.15">
      <c r="A50" s="58"/>
    </row>
    <row r="51" spans="1:1" ht="13.5" customHeight="1" x14ac:dyDescent="0.15"/>
    <row r="52" spans="1:1" ht="13.5" customHeight="1" x14ac:dyDescent="0.15"/>
    <row r="53" spans="1:1" ht="13.5" customHeight="1" x14ac:dyDescent="0.15"/>
    <row r="54" spans="1:1" ht="13.5" customHeight="1" x14ac:dyDescent="0.15"/>
  </sheetData>
  <mergeCells count="13">
    <mergeCell ref="U8:U12"/>
    <mergeCell ref="N3:O5"/>
    <mergeCell ref="P2:R5"/>
    <mergeCell ref="S2:S5"/>
    <mergeCell ref="F2:F5"/>
    <mergeCell ref="G2:J5"/>
    <mergeCell ref="A30:A40"/>
    <mergeCell ref="K2:K5"/>
    <mergeCell ref="A7:A8"/>
    <mergeCell ref="A2:E5"/>
    <mergeCell ref="L3:M5"/>
    <mergeCell ref="A9:A15"/>
    <mergeCell ref="A19:A27"/>
  </mergeCells>
  <phoneticPr fontId="6"/>
  <conditionalFormatting sqref="B9:B41">
    <cfRule type="expression" dxfId="37" priority="5">
      <formula>C9&lt;D9</formula>
    </cfRule>
  </conditionalFormatting>
  <conditionalFormatting sqref="E9:E41">
    <cfRule type="expression" dxfId="36" priority="2">
      <formula>F9&lt;G9</formula>
    </cfRule>
  </conditionalFormatting>
  <conditionalFormatting sqref="H9:H41">
    <cfRule type="expression" dxfId="35" priority="4">
      <formula>I9&lt;J9</formula>
    </cfRule>
  </conditionalFormatting>
  <conditionalFormatting sqref="K9:K41 Q9:Q41">
    <cfRule type="expression" dxfId="34" priority="1">
      <formula>L9&lt;M9</formula>
    </cfRule>
  </conditionalFormatting>
  <conditionalFormatting sqref="N9:N41">
    <cfRule type="expression" dxfId="33" priority="3">
      <formula>O9&lt;P9</formula>
    </cfRule>
  </conditionalFormatting>
  <printOptions horizontalCentered="1"/>
  <pageMargins left="0.43307086614173229" right="0.19685039370078741" top="0.39370078740157483" bottom="0.19685039370078741" header="0.19685039370078741" footer="0.19685039370078741"/>
  <pageSetup paperSize="9" scale="8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Z59"/>
  <sheetViews>
    <sheetView showZeros="0" topLeftCell="A4" zoomScale="75" zoomScaleNormal="75" workbookViewId="0">
      <selection activeCell="K31" sqref="K31"/>
    </sheetView>
  </sheetViews>
  <sheetFormatPr defaultColWidth="8.5" defaultRowHeight="13.5" x14ac:dyDescent="0.15"/>
  <cols>
    <col min="1" max="1" width="9.5" style="1" customWidth="1"/>
    <col min="2" max="2" width="11.25" style="1" customWidth="1"/>
    <col min="3" max="4" width="8.125" style="1" customWidth="1"/>
    <col min="5" max="5" width="11.25" style="1" customWidth="1"/>
    <col min="6" max="7" width="8.125" style="1" customWidth="1"/>
    <col min="8" max="8" width="11.25" style="1" customWidth="1"/>
    <col min="9" max="10" width="8.125" style="1" customWidth="1"/>
    <col min="11" max="11" width="11.25" style="1" customWidth="1"/>
    <col min="12" max="13" width="8.125" style="1" customWidth="1"/>
    <col min="14" max="14" width="11.25" style="1" customWidth="1"/>
    <col min="15" max="16" width="8.125" style="1" customWidth="1"/>
    <col min="17" max="17" width="11.25" style="1" customWidth="1"/>
    <col min="18" max="19" width="8.125" style="1" customWidth="1"/>
    <col min="20" max="20" width="1.625" style="1" customWidth="1"/>
    <col min="21" max="21" width="3.375" style="1" customWidth="1"/>
    <col min="22" max="16384" width="8.5" style="1"/>
  </cols>
  <sheetData>
    <row r="1" spans="1:21" s="4" customFormat="1" ht="18.75" customHeight="1" x14ac:dyDescent="0.15">
      <c r="A1" s="44" t="s">
        <v>89</v>
      </c>
      <c r="B1" s="45"/>
      <c r="C1" s="45"/>
      <c r="D1" s="45"/>
      <c r="E1" s="45"/>
      <c r="F1" s="48"/>
      <c r="G1" s="45" t="s">
        <v>90</v>
      </c>
      <c r="H1" s="45"/>
      <c r="I1" s="45"/>
      <c r="J1" s="48"/>
      <c r="K1" s="49" t="s">
        <v>91</v>
      </c>
      <c r="L1" s="45" t="s">
        <v>78</v>
      </c>
      <c r="M1" s="45"/>
      <c r="N1" s="45"/>
      <c r="O1" s="48"/>
      <c r="P1" s="45" t="s">
        <v>92</v>
      </c>
      <c r="Q1" s="45"/>
      <c r="R1" s="46"/>
      <c r="S1" s="47" t="s">
        <v>42</v>
      </c>
    </row>
    <row r="2" spans="1:21" ht="14.25" customHeight="1" x14ac:dyDescent="0.15">
      <c r="A2" s="400">
        <f>愛媛1!A2</f>
        <v>0</v>
      </c>
      <c r="B2" s="401"/>
      <c r="C2" s="401"/>
      <c r="D2" s="401"/>
      <c r="E2" s="401"/>
      <c r="F2" s="406" t="s">
        <v>100</v>
      </c>
      <c r="G2" s="409">
        <f>愛媛1!G2</f>
        <v>0</v>
      </c>
      <c r="H2" s="410"/>
      <c r="I2" s="410"/>
      <c r="J2" s="411"/>
      <c r="K2" s="418">
        <f>愛媛1!K2</f>
        <v>0</v>
      </c>
      <c r="L2" s="2" t="s">
        <v>102</v>
      </c>
      <c r="M2" s="3"/>
      <c r="N2" s="2" t="s">
        <v>103</v>
      </c>
      <c r="O2" s="50"/>
      <c r="P2" s="421">
        <f>市郡別!N4</f>
        <v>0</v>
      </c>
      <c r="Q2" s="422"/>
      <c r="R2" s="423"/>
      <c r="S2" s="430">
        <f>市郡別!Q4</f>
        <v>0</v>
      </c>
    </row>
    <row r="3" spans="1:21" ht="14.25" customHeight="1" x14ac:dyDescent="0.15">
      <c r="A3" s="402"/>
      <c r="B3" s="403"/>
      <c r="C3" s="403"/>
      <c r="D3" s="403"/>
      <c r="E3" s="403"/>
      <c r="F3" s="407"/>
      <c r="G3" s="412"/>
      <c r="H3" s="413"/>
      <c r="I3" s="413"/>
      <c r="J3" s="414"/>
      <c r="K3" s="419"/>
      <c r="L3" s="388">
        <f>SUM(D54,G54,J54,M54,P54,S54)</f>
        <v>0</v>
      </c>
      <c r="M3" s="389"/>
      <c r="N3" s="394">
        <f>SUM(愛媛1!L3,愛媛2!L3,愛媛3!L3,愛媛4!L3,愛媛5!L3,愛媛6!L3)</f>
        <v>0</v>
      </c>
      <c r="O3" s="395"/>
      <c r="P3" s="424"/>
      <c r="Q3" s="425"/>
      <c r="R3" s="426"/>
      <c r="S3" s="431"/>
    </row>
    <row r="4" spans="1:21" ht="14.25" customHeight="1" x14ac:dyDescent="0.15">
      <c r="A4" s="402"/>
      <c r="B4" s="403"/>
      <c r="C4" s="403"/>
      <c r="D4" s="403"/>
      <c r="E4" s="403"/>
      <c r="F4" s="407"/>
      <c r="G4" s="412"/>
      <c r="H4" s="413"/>
      <c r="I4" s="413"/>
      <c r="J4" s="414"/>
      <c r="K4" s="419"/>
      <c r="L4" s="390"/>
      <c r="M4" s="391"/>
      <c r="N4" s="396"/>
      <c r="O4" s="397"/>
      <c r="P4" s="424"/>
      <c r="Q4" s="425"/>
      <c r="R4" s="426"/>
      <c r="S4" s="431"/>
    </row>
    <row r="5" spans="1:21" ht="14.25" customHeight="1" thickBot="1" x14ac:dyDescent="0.2">
      <c r="A5" s="404"/>
      <c r="B5" s="405"/>
      <c r="C5" s="405"/>
      <c r="D5" s="405"/>
      <c r="E5" s="405"/>
      <c r="F5" s="408"/>
      <c r="G5" s="415"/>
      <c r="H5" s="416"/>
      <c r="I5" s="416"/>
      <c r="J5" s="417"/>
      <c r="K5" s="420"/>
      <c r="L5" s="392"/>
      <c r="M5" s="393"/>
      <c r="N5" s="398"/>
      <c r="O5" s="399"/>
      <c r="P5" s="427"/>
      <c r="Q5" s="428"/>
      <c r="R5" s="429"/>
      <c r="S5" s="432"/>
    </row>
    <row r="6" spans="1:21" ht="7.5" customHeight="1" thickBot="1" x14ac:dyDescent="0.2"/>
    <row r="7" spans="1:21" s="13" customFormat="1" ht="18" customHeight="1" thickBot="1" x14ac:dyDescent="0.2">
      <c r="A7" s="433" t="s">
        <v>101</v>
      </c>
      <c r="B7" s="5" t="s">
        <v>104</v>
      </c>
      <c r="C7" s="6"/>
      <c r="D7" s="6"/>
      <c r="E7" s="5" t="s">
        <v>93</v>
      </c>
      <c r="F7" s="6"/>
      <c r="G7" s="7"/>
      <c r="H7" s="8" t="s">
        <v>94</v>
      </c>
      <c r="I7" s="6"/>
      <c r="J7" s="9"/>
      <c r="K7" s="10" t="s">
        <v>95</v>
      </c>
      <c r="L7" s="6"/>
      <c r="M7" s="7"/>
      <c r="N7" s="10" t="s">
        <v>395</v>
      </c>
      <c r="O7" s="6"/>
      <c r="P7" s="7"/>
      <c r="Q7" s="10" t="s">
        <v>105</v>
      </c>
      <c r="R7" s="6"/>
      <c r="S7" s="11"/>
      <c r="T7" s="12"/>
    </row>
    <row r="8" spans="1:21" ht="15.75" customHeight="1" x14ac:dyDescent="0.15">
      <c r="A8" s="434"/>
      <c r="B8" s="14" t="s">
        <v>97</v>
      </c>
      <c r="C8" s="14" t="s">
        <v>98</v>
      </c>
      <c r="D8" s="39" t="s">
        <v>99</v>
      </c>
      <c r="E8" s="14" t="s">
        <v>97</v>
      </c>
      <c r="F8" s="14" t="s">
        <v>98</v>
      </c>
      <c r="G8" s="40" t="s">
        <v>99</v>
      </c>
      <c r="H8" s="14" t="s">
        <v>97</v>
      </c>
      <c r="I8" s="14" t="s">
        <v>98</v>
      </c>
      <c r="J8" s="40" t="s">
        <v>99</v>
      </c>
      <c r="K8" s="14" t="s">
        <v>97</v>
      </c>
      <c r="L8" s="14" t="s">
        <v>98</v>
      </c>
      <c r="M8" s="40" t="s">
        <v>99</v>
      </c>
      <c r="N8" s="14" t="s">
        <v>97</v>
      </c>
      <c r="O8" s="14" t="s">
        <v>98</v>
      </c>
      <c r="P8" s="40" t="s">
        <v>99</v>
      </c>
      <c r="Q8" s="14" t="s">
        <v>97</v>
      </c>
      <c r="R8" s="14" t="s">
        <v>98</v>
      </c>
      <c r="S8" s="40" t="s">
        <v>99</v>
      </c>
      <c r="T8" s="15"/>
      <c r="U8" s="387" t="s">
        <v>393</v>
      </c>
    </row>
    <row r="9" spans="1:21" ht="13.5" customHeight="1" x14ac:dyDescent="0.15">
      <c r="A9" s="438" t="s">
        <v>83</v>
      </c>
      <c r="B9" s="127" t="s">
        <v>308</v>
      </c>
      <c r="C9" s="83">
        <v>6470</v>
      </c>
      <c r="D9" s="108"/>
      <c r="E9" s="107" t="s">
        <v>309</v>
      </c>
      <c r="F9" s="83">
        <v>330</v>
      </c>
      <c r="G9" s="108"/>
      <c r="H9" s="111" t="s">
        <v>307</v>
      </c>
      <c r="I9" s="83">
        <v>1350</v>
      </c>
      <c r="J9" s="108"/>
      <c r="K9" s="111" t="s">
        <v>307</v>
      </c>
      <c r="L9" s="83">
        <v>160</v>
      </c>
      <c r="M9" s="108"/>
      <c r="N9" s="111" t="s">
        <v>307</v>
      </c>
      <c r="O9" s="83">
        <v>450</v>
      </c>
      <c r="P9" s="108"/>
      <c r="Q9" s="111" t="s">
        <v>309</v>
      </c>
      <c r="R9" s="83">
        <v>220</v>
      </c>
      <c r="S9" s="108"/>
      <c r="T9" s="15"/>
      <c r="U9" s="387"/>
    </row>
    <row r="10" spans="1:21" ht="13.5" customHeight="1" x14ac:dyDescent="0.15">
      <c r="A10" s="439"/>
      <c r="B10" s="116" t="s">
        <v>457</v>
      </c>
      <c r="C10" s="86">
        <v>1610</v>
      </c>
      <c r="D10" s="265"/>
      <c r="E10" s="140" t="s">
        <v>310</v>
      </c>
      <c r="F10" s="86">
        <v>80</v>
      </c>
      <c r="G10" s="265"/>
      <c r="H10" s="113" t="s">
        <v>130</v>
      </c>
      <c r="I10" s="86"/>
      <c r="J10" s="265"/>
      <c r="K10" s="113" t="s">
        <v>130</v>
      </c>
      <c r="L10" s="86"/>
      <c r="M10" s="265"/>
      <c r="N10" s="113" t="s">
        <v>130</v>
      </c>
      <c r="O10" s="86"/>
      <c r="P10" s="265"/>
      <c r="Q10" s="113" t="s">
        <v>458</v>
      </c>
      <c r="R10" s="86">
        <v>50</v>
      </c>
      <c r="S10" s="265"/>
      <c r="T10" s="15"/>
      <c r="U10" s="387"/>
    </row>
    <row r="11" spans="1:21" ht="13.5" customHeight="1" x14ac:dyDescent="0.15">
      <c r="A11" s="439"/>
      <c r="B11" s="116"/>
      <c r="C11" s="86"/>
      <c r="D11" s="265"/>
      <c r="E11" s="140"/>
      <c r="F11" s="86"/>
      <c r="G11" s="265"/>
      <c r="H11" s="113" t="s">
        <v>130</v>
      </c>
      <c r="I11" s="86"/>
      <c r="J11" s="265"/>
      <c r="K11" s="113" t="s">
        <v>130</v>
      </c>
      <c r="L11" s="86"/>
      <c r="M11" s="265"/>
      <c r="N11" s="113" t="s">
        <v>130</v>
      </c>
      <c r="O11" s="86"/>
      <c r="P11" s="265"/>
      <c r="Q11" s="113"/>
      <c r="R11" s="86"/>
      <c r="S11" s="265"/>
      <c r="T11" s="15"/>
      <c r="U11" s="387"/>
    </row>
    <row r="12" spans="1:21" ht="13.5" customHeight="1" x14ac:dyDescent="0.15">
      <c r="A12" s="439"/>
      <c r="B12" s="116"/>
      <c r="C12" s="86"/>
      <c r="D12" s="265"/>
      <c r="E12" s="140" t="s">
        <v>130</v>
      </c>
      <c r="F12" s="86"/>
      <c r="G12" s="265"/>
      <c r="H12" s="113" t="s">
        <v>130</v>
      </c>
      <c r="I12" s="86"/>
      <c r="J12" s="265"/>
      <c r="K12" s="113" t="s">
        <v>130</v>
      </c>
      <c r="L12" s="86"/>
      <c r="M12" s="265"/>
      <c r="N12" s="113" t="s">
        <v>130</v>
      </c>
      <c r="O12" s="86"/>
      <c r="P12" s="265"/>
      <c r="Q12" s="113" t="s">
        <v>130</v>
      </c>
      <c r="R12" s="86"/>
      <c r="S12" s="265"/>
      <c r="T12" s="15"/>
      <c r="U12" s="387"/>
    </row>
    <row r="13" spans="1:21" ht="13.5" customHeight="1" x14ac:dyDescent="0.15">
      <c r="A13" s="439"/>
      <c r="B13" s="116"/>
      <c r="C13" s="86"/>
      <c r="D13" s="265"/>
      <c r="E13" s="140" t="s">
        <v>130</v>
      </c>
      <c r="F13" s="86"/>
      <c r="G13" s="265"/>
      <c r="H13" s="113" t="s">
        <v>130</v>
      </c>
      <c r="I13" s="86"/>
      <c r="J13" s="265"/>
      <c r="K13" s="113" t="s">
        <v>130</v>
      </c>
      <c r="L13" s="86"/>
      <c r="M13" s="265"/>
      <c r="N13" s="113" t="s">
        <v>130</v>
      </c>
      <c r="O13" s="86"/>
      <c r="P13" s="265"/>
      <c r="Q13" s="113" t="s">
        <v>130</v>
      </c>
      <c r="R13" s="86"/>
      <c r="S13" s="265"/>
      <c r="T13" s="15"/>
    </row>
    <row r="14" spans="1:21" ht="13.5" customHeight="1" x14ac:dyDescent="0.15">
      <c r="A14" s="440"/>
      <c r="B14" s="107" t="s">
        <v>130</v>
      </c>
      <c r="C14" s="83"/>
      <c r="D14" s="108"/>
      <c r="E14" s="107" t="s">
        <v>130</v>
      </c>
      <c r="F14" s="83"/>
      <c r="G14" s="108"/>
      <c r="H14" s="111" t="s">
        <v>130</v>
      </c>
      <c r="I14" s="83"/>
      <c r="J14" s="108"/>
      <c r="K14" s="111" t="s">
        <v>130</v>
      </c>
      <c r="L14" s="83"/>
      <c r="M14" s="108"/>
      <c r="N14" s="111" t="s">
        <v>130</v>
      </c>
      <c r="O14" s="83"/>
      <c r="P14" s="108"/>
      <c r="Q14" s="111" t="s">
        <v>130</v>
      </c>
      <c r="R14" s="83"/>
      <c r="S14" s="108"/>
      <c r="T14" s="15"/>
    </row>
    <row r="15" spans="1:21" ht="13.5" customHeight="1" thickBot="1" x14ac:dyDescent="0.2">
      <c r="A15" s="230">
        <f>SUM(C15,F15,I15,L15,O15,R15)</f>
        <v>10720</v>
      </c>
      <c r="B15" s="142" t="s">
        <v>180</v>
      </c>
      <c r="C15" s="138">
        <f>SUM(C9:C14)</f>
        <v>8080</v>
      </c>
      <c r="D15" s="130">
        <f>SUM(D9:D14)</f>
        <v>0</v>
      </c>
      <c r="E15" s="142" t="s">
        <v>180</v>
      </c>
      <c r="F15" s="138">
        <f>SUM(F9:F14)</f>
        <v>410</v>
      </c>
      <c r="G15" s="130">
        <f>SUM(G9:G14)</f>
        <v>0</v>
      </c>
      <c r="H15" s="143" t="s">
        <v>180</v>
      </c>
      <c r="I15" s="138">
        <f>SUM(I9:I14)</f>
        <v>1350</v>
      </c>
      <c r="J15" s="130">
        <f>SUM(J9:J14)</f>
        <v>0</v>
      </c>
      <c r="K15" s="143" t="s">
        <v>180</v>
      </c>
      <c r="L15" s="138">
        <f>SUM(L9:L14)</f>
        <v>160</v>
      </c>
      <c r="M15" s="130">
        <f>SUM(M9:M14)</f>
        <v>0</v>
      </c>
      <c r="N15" s="143" t="s">
        <v>180</v>
      </c>
      <c r="O15" s="138">
        <f>SUM(O9:O14)</f>
        <v>450</v>
      </c>
      <c r="P15" s="130">
        <f>SUM(P9:P14)</f>
        <v>0</v>
      </c>
      <c r="Q15" s="143" t="s">
        <v>180</v>
      </c>
      <c r="R15" s="138">
        <f>SUM(R9:R14)</f>
        <v>270</v>
      </c>
      <c r="S15" s="130">
        <f>SUM(S9:S14)</f>
        <v>0</v>
      </c>
      <c r="T15" s="15"/>
    </row>
    <row r="16" spans="1:21" ht="13.5" customHeight="1" x14ac:dyDescent="0.15">
      <c r="A16" s="232" t="s">
        <v>2</v>
      </c>
      <c r="B16" s="163" t="s">
        <v>311</v>
      </c>
      <c r="C16" s="88">
        <v>1740</v>
      </c>
      <c r="D16" s="108"/>
      <c r="E16" s="207" t="s">
        <v>496</v>
      </c>
      <c r="F16" s="88">
        <v>260</v>
      </c>
      <c r="G16" s="108"/>
      <c r="H16" s="208" t="s">
        <v>497</v>
      </c>
      <c r="I16" s="88">
        <v>40</v>
      </c>
      <c r="J16" s="108"/>
      <c r="K16" s="208" t="s">
        <v>130</v>
      </c>
      <c r="L16" s="88"/>
      <c r="M16" s="108"/>
      <c r="N16" s="208" t="s">
        <v>130</v>
      </c>
      <c r="O16" s="88"/>
      <c r="P16" s="108"/>
      <c r="Q16" s="208" t="s">
        <v>497</v>
      </c>
      <c r="R16" s="88">
        <v>40</v>
      </c>
      <c r="S16" s="108"/>
      <c r="T16" s="15"/>
    </row>
    <row r="17" spans="1:26" ht="13.5" customHeight="1" x14ac:dyDescent="0.15">
      <c r="A17" s="232" t="s">
        <v>3</v>
      </c>
      <c r="B17" s="116" t="s">
        <v>312</v>
      </c>
      <c r="C17" s="86">
        <v>1820</v>
      </c>
      <c r="D17" s="265"/>
      <c r="E17" s="140" t="s">
        <v>312</v>
      </c>
      <c r="F17" s="86">
        <v>60</v>
      </c>
      <c r="G17" s="265"/>
      <c r="H17" s="113" t="s">
        <v>312</v>
      </c>
      <c r="I17" s="86">
        <v>80</v>
      </c>
      <c r="J17" s="265"/>
      <c r="K17" s="113" t="s">
        <v>312</v>
      </c>
      <c r="L17" s="86">
        <v>30</v>
      </c>
      <c r="M17" s="265"/>
      <c r="N17" s="113" t="s">
        <v>313</v>
      </c>
      <c r="O17" s="86">
        <v>40</v>
      </c>
      <c r="P17" s="265"/>
      <c r="Q17" s="113" t="s">
        <v>314</v>
      </c>
      <c r="R17" s="86">
        <v>40</v>
      </c>
      <c r="S17" s="265"/>
      <c r="T17" s="15"/>
    </row>
    <row r="18" spans="1:26" ht="13.5" customHeight="1" x14ac:dyDescent="0.15">
      <c r="A18" s="232" t="s">
        <v>4</v>
      </c>
      <c r="B18" s="116" t="s">
        <v>315</v>
      </c>
      <c r="C18" s="86">
        <v>1370</v>
      </c>
      <c r="D18" s="265"/>
      <c r="E18" s="140" t="s">
        <v>316</v>
      </c>
      <c r="F18" s="86">
        <v>80</v>
      </c>
      <c r="G18" s="265"/>
      <c r="H18" s="140" t="s">
        <v>316</v>
      </c>
      <c r="I18" s="86">
        <v>70</v>
      </c>
      <c r="J18" s="265"/>
      <c r="K18" s="113" t="s">
        <v>130</v>
      </c>
      <c r="L18" s="86"/>
      <c r="M18" s="265"/>
      <c r="N18" s="113" t="s">
        <v>130</v>
      </c>
      <c r="O18" s="86"/>
      <c r="P18" s="265"/>
      <c r="Q18" s="113" t="s">
        <v>316</v>
      </c>
      <c r="R18" s="86">
        <v>30</v>
      </c>
      <c r="S18" s="265"/>
      <c r="T18" s="15"/>
      <c r="X18" s="17"/>
      <c r="Y18" s="17"/>
      <c r="Z18" s="17"/>
    </row>
    <row r="19" spans="1:26" ht="13.5" customHeight="1" x14ac:dyDescent="0.15">
      <c r="A19" s="232"/>
      <c r="B19" s="258" t="s">
        <v>402</v>
      </c>
      <c r="C19" s="86"/>
      <c r="D19" s="265"/>
      <c r="E19" s="140" t="s">
        <v>130</v>
      </c>
      <c r="F19" s="86"/>
      <c r="G19" s="265"/>
      <c r="H19" s="113" t="s">
        <v>130</v>
      </c>
      <c r="I19" s="86"/>
      <c r="J19" s="265"/>
      <c r="K19" s="113" t="s">
        <v>130</v>
      </c>
      <c r="L19" s="86"/>
      <c r="M19" s="265"/>
      <c r="N19" s="113" t="s">
        <v>130</v>
      </c>
      <c r="O19" s="86"/>
      <c r="P19" s="265"/>
      <c r="Q19" s="112" t="s">
        <v>130</v>
      </c>
      <c r="R19" s="86"/>
      <c r="S19" s="265"/>
      <c r="T19" s="15"/>
      <c r="X19" s="17"/>
      <c r="Y19" s="17"/>
      <c r="Z19" s="17"/>
    </row>
    <row r="20" spans="1:26" ht="13.5" customHeight="1" x14ac:dyDescent="0.15">
      <c r="A20" s="232"/>
      <c r="B20" s="116" t="s">
        <v>130</v>
      </c>
      <c r="C20" s="86"/>
      <c r="D20" s="265"/>
      <c r="E20" s="140" t="s">
        <v>130</v>
      </c>
      <c r="F20" s="86"/>
      <c r="G20" s="265"/>
      <c r="H20" s="113" t="s">
        <v>130</v>
      </c>
      <c r="I20" s="86"/>
      <c r="J20" s="265"/>
      <c r="K20" s="113" t="s">
        <v>130</v>
      </c>
      <c r="L20" s="86"/>
      <c r="M20" s="265"/>
      <c r="N20" s="113" t="s">
        <v>130</v>
      </c>
      <c r="O20" s="86"/>
      <c r="P20" s="265"/>
      <c r="Q20" s="113" t="s">
        <v>130</v>
      </c>
      <c r="R20" s="86"/>
      <c r="S20" s="265"/>
      <c r="T20" s="15"/>
      <c r="X20" s="17"/>
      <c r="Y20" s="17"/>
      <c r="Z20" s="17"/>
    </row>
    <row r="21" spans="1:26" ht="13.5" customHeight="1" x14ac:dyDescent="0.15">
      <c r="A21" s="232"/>
      <c r="B21" s="118" t="s">
        <v>130</v>
      </c>
      <c r="C21" s="84"/>
      <c r="D21" s="108"/>
      <c r="E21" s="128" t="s">
        <v>130</v>
      </c>
      <c r="F21" s="84"/>
      <c r="G21" s="108"/>
      <c r="H21" s="119" t="s">
        <v>130</v>
      </c>
      <c r="I21" s="84"/>
      <c r="J21" s="108"/>
      <c r="K21" s="119" t="s">
        <v>130</v>
      </c>
      <c r="L21" s="84"/>
      <c r="M21" s="108"/>
      <c r="N21" s="119" t="s">
        <v>130</v>
      </c>
      <c r="O21" s="84"/>
      <c r="P21" s="108"/>
      <c r="Q21" s="119" t="s">
        <v>130</v>
      </c>
      <c r="R21" s="84"/>
      <c r="S21" s="108"/>
      <c r="T21" s="15"/>
    </row>
    <row r="22" spans="1:26" ht="13.5" customHeight="1" thickBot="1" x14ac:dyDescent="0.2">
      <c r="A22" s="230">
        <f>SUM(C22,F22,I22,L22,O22,R22)</f>
        <v>5700</v>
      </c>
      <c r="B22" s="142" t="s">
        <v>180</v>
      </c>
      <c r="C22" s="138">
        <f>SUM(C16:C21)</f>
        <v>4930</v>
      </c>
      <c r="D22" s="130">
        <f>SUM(D16:D21)</f>
        <v>0</v>
      </c>
      <c r="E22" s="142" t="s">
        <v>180</v>
      </c>
      <c r="F22" s="138">
        <f>SUM(F16:F21)</f>
        <v>400</v>
      </c>
      <c r="G22" s="130">
        <f>SUM(G16:G21)</f>
        <v>0</v>
      </c>
      <c r="H22" s="143" t="s">
        <v>180</v>
      </c>
      <c r="I22" s="138">
        <f>SUM(I16:I21)</f>
        <v>190</v>
      </c>
      <c r="J22" s="130">
        <f>SUM(J16:J21)</f>
        <v>0</v>
      </c>
      <c r="K22" s="143" t="s">
        <v>180</v>
      </c>
      <c r="L22" s="138">
        <f>SUM(L17:L21)</f>
        <v>30</v>
      </c>
      <c r="M22" s="130">
        <f>SUM(M16:M21)</f>
        <v>0</v>
      </c>
      <c r="N22" s="143" t="s">
        <v>180</v>
      </c>
      <c r="O22" s="138">
        <f>SUM(O20:O21,O17)</f>
        <v>40</v>
      </c>
      <c r="P22" s="130">
        <f>SUM(P16:P21)</f>
        <v>0</v>
      </c>
      <c r="Q22" s="143" t="s">
        <v>180</v>
      </c>
      <c r="R22" s="138">
        <f>SUM(R16:R21)</f>
        <v>110</v>
      </c>
      <c r="S22" s="130">
        <f>SUM(S16:S21)</f>
        <v>0</v>
      </c>
      <c r="T22" s="15"/>
    </row>
    <row r="23" spans="1:26" ht="13.5" customHeight="1" thickBot="1" x14ac:dyDescent="0.2">
      <c r="A23" s="69" t="s">
        <v>51</v>
      </c>
      <c r="B23" s="209" t="s">
        <v>173</v>
      </c>
      <c r="C23" s="144">
        <f>SUM(C15,C22)</f>
        <v>13010</v>
      </c>
      <c r="D23" s="167">
        <f>SUM(D22,D15)</f>
        <v>0</v>
      </c>
      <c r="E23" s="209" t="s">
        <v>173</v>
      </c>
      <c r="F23" s="144">
        <f>SUM(F15,F22)</f>
        <v>810</v>
      </c>
      <c r="G23" s="167">
        <f>SUM(G22,G15)</f>
        <v>0</v>
      </c>
      <c r="H23" s="210" t="s">
        <v>173</v>
      </c>
      <c r="I23" s="144">
        <f>SUM(I15,I22)</f>
        <v>1540</v>
      </c>
      <c r="J23" s="167">
        <f>SUM(J22,J15)</f>
        <v>0</v>
      </c>
      <c r="K23" s="210" t="s">
        <v>173</v>
      </c>
      <c r="L23" s="144">
        <f>SUM(L15,L22)</f>
        <v>190</v>
      </c>
      <c r="M23" s="167">
        <f>SUM(M22,M15)</f>
        <v>0</v>
      </c>
      <c r="N23" s="210" t="s">
        <v>173</v>
      </c>
      <c r="O23" s="144">
        <f>SUM(O15,O22)</f>
        <v>490</v>
      </c>
      <c r="P23" s="167">
        <f>SUM(P22,P15)</f>
        <v>0</v>
      </c>
      <c r="Q23" s="210" t="s">
        <v>173</v>
      </c>
      <c r="R23" s="144">
        <f>SUM(R15,R22)</f>
        <v>380</v>
      </c>
      <c r="S23" s="167">
        <f>SUM(S22,S15)</f>
        <v>0</v>
      </c>
      <c r="T23" s="15"/>
    </row>
    <row r="24" spans="1:26" ht="13.5" customHeight="1" x14ac:dyDescent="0.15">
      <c r="A24" s="249"/>
      <c r="B24" s="151" t="s">
        <v>130</v>
      </c>
      <c r="C24" s="152"/>
      <c r="D24" s="153"/>
      <c r="E24" s="151" t="s">
        <v>130</v>
      </c>
      <c r="F24" s="152"/>
      <c r="G24" s="153"/>
      <c r="H24" s="154" t="s">
        <v>130</v>
      </c>
      <c r="I24" s="152"/>
      <c r="J24" s="153"/>
      <c r="K24" s="154" t="s">
        <v>130</v>
      </c>
      <c r="L24" s="152"/>
      <c r="M24" s="153"/>
      <c r="N24" s="154" t="s">
        <v>130</v>
      </c>
      <c r="O24" s="152"/>
      <c r="P24" s="153"/>
      <c r="Q24" s="154" t="s">
        <v>130</v>
      </c>
      <c r="R24" s="152"/>
      <c r="S24" s="153"/>
      <c r="T24" s="15"/>
    </row>
    <row r="25" spans="1:26" ht="13.5" customHeight="1" x14ac:dyDescent="0.15">
      <c r="A25" s="232" t="s">
        <v>72</v>
      </c>
      <c r="B25" s="127" t="s">
        <v>317</v>
      </c>
      <c r="C25" s="83">
        <v>1480</v>
      </c>
      <c r="D25" s="108"/>
      <c r="E25" s="107" t="s">
        <v>414</v>
      </c>
      <c r="F25" s="321" t="s">
        <v>464</v>
      </c>
      <c r="G25" s="108"/>
      <c r="H25" s="111" t="s">
        <v>413</v>
      </c>
      <c r="I25" s="83">
        <v>120</v>
      </c>
      <c r="J25" s="108"/>
      <c r="K25" s="111" t="s">
        <v>130</v>
      </c>
      <c r="L25" s="83"/>
      <c r="M25" s="108"/>
      <c r="N25" s="111" t="s">
        <v>130</v>
      </c>
      <c r="O25" s="83"/>
      <c r="P25" s="108"/>
      <c r="Q25" s="111" t="s">
        <v>318</v>
      </c>
      <c r="R25" s="83">
        <v>20</v>
      </c>
      <c r="S25" s="108"/>
      <c r="T25" s="15"/>
    </row>
    <row r="26" spans="1:26" ht="13.5" customHeight="1" x14ac:dyDescent="0.15">
      <c r="A26" s="232"/>
      <c r="B26" s="116" t="s">
        <v>130</v>
      </c>
      <c r="C26" s="86"/>
      <c r="D26" s="265"/>
      <c r="E26" s="140" t="s">
        <v>317</v>
      </c>
      <c r="F26" s="86">
        <v>50</v>
      </c>
      <c r="G26" s="265"/>
      <c r="H26" s="113" t="s">
        <v>130</v>
      </c>
      <c r="I26" s="86"/>
      <c r="J26" s="265"/>
      <c r="K26" s="113"/>
      <c r="L26" s="86"/>
      <c r="M26" s="265"/>
      <c r="N26" s="113" t="s">
        <v>130</v>
      </c>
      <c r="O26" s="86"/>
      <c r="P26" s="265"/>
      <c r="Q26" s="113" t="s">
        <v>130</v>
      </c>
      <c r="R26" s="86"/>
      <c r="S26" s="265"/>
      <c r="T26" s="15"/>
    </row>
    <row r="27" spans="1:26" ht="13.5" customHeight="1" x14ac:dyDescent="0.15">
      <c r="A27" s="232"/>
      <c r="B27" s="116"/>
      <c r="C27" s="266"/>
      <c r="D27" s="265"/>
      <c r="E27" s="140" t="s">
        <v>415</v>
      </c>
      <c r="F27" s="321" t="s">
        <v>464</v>
      </c>
      <c r="G27" s="265"/>
      <c r="H27" s="113" t="s">
        <v>130</v>
      </c>
      <c r="I27" s="86"/>
      <c r="J27" s="265"/>
      <c r="K27" s="113"/>
      <c r="L27" s="86"/>
      <c r="M27" s="265"/>
      <c r="N27" s="113" t="s">
        <v>130</v>
      </c>
      <c r="O27" s="86"/>
      <c r="P27" s="265"/>
      <c r="Q27" s="113" t="s">
        <v>130</v>
      </c>
      <c r="R27" s="86"/>
      <c r="S27" s="265"/>
      <c r="T27" s="15"/>
    </row>
    <row r="28" spans="1:26" ht="13.5" customHeight="1" x14ac:dyDescent="0.15">
      <c r="A28" s="232"/>
      <c r="B28" s="116"/>
      <c r="C28" s="266"/>
      <c r="D28" s="265"/>
      <c r="E28" s="140" t="s">
        <v>319</v>
      </c>
      <c r="F28" s="86">
        <v>30</v>
      </c>
      <c r="G28" s="265"/>
      <c r="H28" s="113" t="s">
        <v>130</v>
      </c>
      <c r="I28" s="86"/>
      <c r="J28" s="265"/>
      <c r="K28" s="113"/>
      <c r="L28" s="86"/>
      <c r="M28" s="265"/>
      <c r="N28" s="113" t="s">
        <v>130</v>
      </c>
      <c r="O28" s="86"/>
      <c r="P28" s="265"/>
      <c r="Q28" s="113" t="s">
        <v>130</v>
      </c>
      <c r="R28" s="86"/>
      <c r="S28" s="265"/>
      <c r="T28" s="15"/>
    </row>
    <row r="29" spans="1:26" ht="13.5" customHeight="1" x14ac:dyDescent="0.15">
      <c r="A29" s="232"/>
      <c r="B29" s="116" t="s">
        <v>320</v>
      </c>
      <c r="C29" s="86">
        <v>250</v>
      </c>
      <c r="D29" s="265"/>
      <c r="E29" s="140" t="s">
        <v>320</v>
      </c>
      <c r="F29" s="86">
        <v>10</v>
      </c>
      <c r="G29" s="265"/>
      <c r="H29" s="113" t="s">
        <v>130</v>
      </c>
      <c r="I29" s="86"/>
      <c r="J29" s="265"/>
      <c r="K29" s="113" t="s">
        <v>130</v>
      </c>
      <c r="L29" s="86"/>
      <c r="M29" s="265"/>
      <c r="N29" s="113" t="s">
        <v>130</v>
      </c>
      <c r="O29" s="86"/>
      <c r="P29" s="265"/>
      <c r="Q29" s="113"/>
      <c r="R29" s="282"/>
      <c r="S29" s="265"/>
      <c r="T29" s="15"/>
      <c r="X29" s="18"/>
      <c r="Y29" s="15"/>
      <c r="Z29" s="15"/>
    </row>
    <row r="30" spans="1:26" ht="13.5" customHeight="1" x14ac:dyDescent="0.15">
      <c r="A30" s="232" t="s">
        <v>5</v>
      </c>
      <c r="B30" s="116" t="s">
        <v>321</v>
      </c>
      <c r="C30" s="86">
        <v>660</v>
      </c>
      <c r="D30" s="265"/>
      <c r="E30" s="140" t="s">
        <v>322</v>
      </c>
      <c r="F30" s="86">
        <v>20</v>
      </c>
      <c r="G30" s="265"/>
      <c r="H30" s="113" t="s">
        <v>321</v>
      </c>
      <c r="I30" s="86">
        <v>50</v>
      </c>
      <c r="J30" s="265"/>
      <c r="K30" s="113" t="s">
        <v>130</v>
      </c>
      <c r="L30" s="86"/>
      <c r="M30" s="265"/>
      <c r="N30" s="113" t="s">
        <v>130</v>
      </c>
      <c r="O30" s="86"/>
      <c r="P30" s="265"/>
      <c r="Q30" s="112" t="s">
        <v>322</v>
      </c>
      <c r="R30" s="86">
        <v>20</v>
      </c>
      <c r="S30" s="265"/>
      <c r="T30" s="15"/>
      <c r="X30" s="17"/>
      <c r="Y30" s="17"/>
      <c r="Z30" s="17"/>
    </row>
    <row r="31" spans="1:26" ht="13.5" customHeight="1" x14ac:dyDescent="0.15">
      <c r="A31" s="232"/>
      <c r="B31" s="116" t="s">
        <v>323</v>
      </c>
      <c r="C31" s="86">
        <v>70</v>
      </c>
      <c r="D31" s="265"/>
      <c r="E31" s="140" t="s">
        <v>130</v>
      </c>
      <c r="F31" s="86"/>
      <c r="G31" s="265"/>
      <c r="H31" s="113" t="s">
        <v>130</v>
      </c>
      <c r="I31" s="86"/>
      <c r="J31" s="265"/>
      <c r="K31" s="113" t="s">
        <v>130</v>
      </c>
      <c r="L31" s="86"/>
      <c r="M31" s="265"/>
      <c r="N31" s="113" t="s">
        <v>130</v>
      </c>
      <c r="O31" s="86"/>
      <c r="P31" s="265"/>
      <c r="Q31" s="113" t="s">
        <v>130</v>
      </c>
      <c r="R31" s="86"/>
      <c r="S31" s="265"/>
      <c r="T31" s="15"/>
      <c r="X31" s="17"/>
      <c r="Y31" s="17"/>
      <c r="Z31" s="17"/>
    </row>
    <row r="32" spans="1:26" ht="13.5" customHeight="1" x14ac:dyDescent="0.15">
      <c r="A32" s="232"/>
      <c r="B32" s="127" t="s">
        <v>130</v>
      </c>
      <c r="C32" s="83"/>
      <c r="D32" s="108"/>
      <c r="E32" s="107" t="s">
        <v>130</v>
      </c>
      <c r="F32" s="83"/>
      <c r="G32" s="108"/>
      <c r="H32" s="111" t="s">
        <v>130</v>
      </c>
      <c r="I32" s="83"/>
      <c r="J32" s="108"/>
      <c r="K32" s="111" t="s">
        <v>130</v>
      </c>
      <c r="L32" s="83"/>
      <c r="M32" s="108"/>
      <c r="N32" s="111" t="s">
        <v>130</v>
      </c>
      <c r="O32" s="83"/>
      <c r="P32" s="108"/>
      <c r="Q32" s="111" t="s">
        <v>130</v>
      </c>
      <c r="R32" s="83"/>
      <c r="S32" s="108"/>
      <c r="T32" s="15"/>
      <c r="X32" s="17"/>
      <c r="Y32" s="17"/>
      <c r="Z32" s="17"/>
    </row>
    <row r="33" spans="1:26" ht="13.5" customHeight="1" thickBot="1" x14ac:dyDescent="0.2">
      <c r="A33" s="230">
        <f>SUM(C33,F33,I33,L33,O33,R33)</f>
        <v>2780</v>
      </c>
      <c r="B33" s="142" t="s">
        <v>180</v>
      </c>
      <c r="C33" s="138">
        <f>SUM(C25:C32)</f>
        <v>2460</v>
      </c>
      <c r="D33" s="130">
        <f>SUM(D25:D32)</f>
        <v>0</v>
      </c>
      <c r="E33" s="142" t="s">
        <v>180</v>
      </c>
      <c r="F33" s="138">
        <f>SUM(F25:F32)</f>
        <v>110</v>
      </c>
      <c r="G33" s="130">
        <f>SUM(G25:G32)</f>
        <v>0</v>
      </c>
      <c r="H33" s="143" t="s">
        <v>180</v>
      </c>
      <c r="I33" s="138">
        <f>SUM(I25:I32)</f>
        <v>170</v>
      </c>
      <c r="J33" s="130">
        <f>SUM(J25:J32)</f>
        <v>0</v>
      </c>
      <c r="K33" s="143" t="s">
        <v>180</v>
      </c>
      <c r="L33" s="138">
        <v>0</v>
      </c>
      <c r="M33" s="130">
        <f>SUM(M25:M32)</f>
        <v>0</v>
      </c>
      <c r="N33" s="143" t="s">
        <v>180</v>
      </c>
      <c r="O33" s="138">
        <f>SUM(O26:O32)</f>
        <v>0</v>
      </c>
      <c r="P33" s="130">
        <f>SUM(P25:P32)</f>
        <v>0</v>
      </c>
      <c r="Q33" s="143" t="s">
        <v>180</v>
      </c>
      <c r="R33" s="138">
        <f>SUM(R25:R32)</f>
        <v>40</v>
      </c>
      <c r="S33" s="130">
        <f>SUM(S25:S32)</f>
        <v>0</v>
      </c>
      <c r="T33" s="15"/>
      <c r="X33" s="17"/>
      <c r="Y33" s="17"/>
      <c r="Z33" s="17"/>
    </row>
    <row r="34" spans="1:26" ht="13.5" customHeight="1" x14ac:dyDescent="0.15">
      <c r="A34" s="232" t="s">
        <v>73</v>
      </c>
      <c r="B34" s="127" t="s">
        <v>324</v>
      </c>
      <c r="C34" s="286">
        <v>320</v>
      </c>
      <c r="D34" s="108"/>
      <c r="E34" s="107" t="s">
        <v>130</v>
      </c>
      <c r="F34" s="83"/>
      <c r="G34" s="108"/>
      <c r="H34" s="111" t="s">
        <v>130</v>
      </c>
      <c r="I34" s="83"/>
      <c r="J34" s="108"/>
      <c r="K34" s="111" t="s">
        <v>130</v>
      </c>
      <c r="L34" s="83"/>
      <c r="M34" s="108"/>
      <c r="N34" s="111" t="s">
        <v>130</v>
      </c>
      <c r="O34" s="83"/>
      <c r="P34" s="108"/>
      <c r="Q34" s="111" t="s">
        <v>130</v>
      </c>
      <c r="R34" s="83"/>
      <c r="S34" s="108"/>
      <c r="T34" s="15"/>
      <c r="X34" s="17"/>
      <c r="Y34" s="17"/>
      <c r="Z34" s="17"/>
    </row>
    <row r="35" spans="1:26" ht="13.5" customHeight="1" x14ac:dyDescent="0.15">
      <c r="A35" s="232"/>
      <c r="B35" s="116"/>
      <c r="C35" s="273"/>
      <c r="D35" s="265"/>
      <c r="E35" s="140" t="s">
        <v>130</v>
      </c>
      <c r="F35" s="86"/>
      <c r="G35" s="265"/>
      <c r="H35" s="113" t="s">
        <v>130</v>
      </c>
      <c r="I35" s="86"/>
      <c r="J35" s="265"/>
      <c r="K35" s="113" t="s">
        <v>130</v>
      </c>
      <c r="L35" s="86"/>
      <c r="M35" s="265"/>
      <c r="N35" s="113" t="s">
        <v>130</v>
      </c>
      <c r="O35" s="86"/>
      <c r="P35" s="265"/>
      <c r="Q35" s="113" t="s">
        <v>130</v>
      </c>
      <c r="R35" s="86"/>
      <c r="S35" s="265"/>
      <c r="T35" s="15"/>
      <c r="X35" s="17"/>
      <c r="Y35" s="17"/>
      <c r="Z35" s="17"/>
    </row>
    <row r="36" spans="1:26" ht="13.5" customHeight="1" x14ac:dyDescent="0.15">
      <c r="A36" s="232"/>
      <c r="B36" s="115" t="s">
        <v>325</v>
      </c>
      <c r="C36" s="273">
        <v>2790</v>
      </c>
      <c r="D36" s="265"/>
      <c r="E36" s="140" t="s">
        <v>325</v>
      </c>
      <c r="F36" s="86">
        <v>550</v>
      </c>
      <c r="G36" s="265"/>
      <c r="H36" s="113" t="s">
        <v>326</v>
      </c>
      <c r="I36" s="86">
        <v>230</v>
      </c>
      <c r="J36" s="265"/>
      <c r="K36" s="113"/>
      <c r="L36" s="86"/>
      <c r="M36" s="265"/>
      <c r="N36" s="113" t="s">
        <v>130</v>
      </c>
      <c r="O36" s="86"/>
      <c r="P36" s="265"/>
      <c r="Q36" s="113" t="s">
        <v>327</v>
      </c>
      <c r="R36" s="86">
        <v>80</v>
      </c>
      <c r="S36" s="265"/>
      <c r="T36" s="15"/>
      <c r="X36" s="17"/>
      <c r="Y36" s="17"/>
      <c r="Z36" s="17"/>
    </row>
    <row r="37" spans="1:26" ht="13.5" customHeight="1" x14ac:dyDescent="0.15">
      <c r="A37" s="232"/>
      <c r="B37" s="115"/>
      <c r="C37" s="273"/>
      <c r="D37" s="265"/>
      <c r="E37" s="140" t="s">
        <v>130</v>
      </c>
      <c r="F37" s="86"/>
      <c r="G37" s="265"/>
      <c r="H37" s="113" t="s">
        <v>130</v>
      </c>
      <c r="I37" s="86"/>
      <c r="J37" s="265"/>
      <c r="K37" s="113"/>
      <c r="L37" s="86"/>
      <c r="M37" s="265"/>
      <c r="N37" s="113" t="s">
        <v>130</v>
      </c>
      <c r="O37" s="86"/>
      <c r="P37" s="265"/>
      <c r="Q37" s="113" t="s">
        <v>130</v>
      </c>
      <c r="R37" s="86"/>
      <c r="S37" s="265"/>
      <c r="T37" s="15"/>
      <c r="X37" s="17"/>
      <c r="Y37" s="17"/>
      <c r="Z37" s="17"/>
    </row>
    <row r="38" spans="1:26" ht="13.5" customHeight="1" x14ac:dyDescent="0.15">
      <c r="A38" s="232"/>
      <c r="B38" s="258" t="s">
        <v>328</v>
      </c>
      <c r="C38" s="331">
        <v>530</v>
      </c>
      <c r="D38" s="265"/>
      <c r="E38" s="140" t="s">
        <v>328</v>
      </c>
      <c r="F38" s="86">
        <v>60</v>
      </c>
      <c r="G38" s="265"/>
      <c r="H38" s="113" t="s">
        <v>130</v>
      </c>
      <c r="I38" s="86"/>
      <c r="J38" s="265"/>
      <c r="K38" s="113"/>
      <c r="L38" s="86"/>
      <c r="M38" s="265"/>
      <c r="N38" s="113" t="s">
        <v>130</v>
      </c>
      <c r="O38" s="86"/>
      <c r="P38" s="265"/>
      <c r="Q38" s="113" t="s">
        <v>130</v>
      </c>
      <c r="R38" s="86"/>
      <c r="S38" s="265"/>
      <c r="T38" s="15"/>
      <c r="X38" s="17"/>
      <c r="Y38" s="17"/>
      <c r="Z38" s="17"/>
    </row>
    <row r="39" spans="1:26" ht="13.5" customHeight="1" x14ac:dyDescent="0.15">
      <c r="A39" s="232"/>
      <c r="B39" s="127"/>
      <c r="C39" s="286"/>
      <c r="D39" s="108"/>
      <c r="E39" s="107"/>
      <c r="F39" s="83"/>
      <c r="G39" s="108"/>
      <c r="H39" s="111" t="s">
        <v>130</v>
      </c>
      <c r="I39" s="83"/>
      <c r="J39" s="108"/>
      <c r="K39" s="111"/>
      <c r="L39" s="83"/>
      <c r="M39" s="108"/>
      <c r="N39" s="111" t="s">
        <v>130</v>
      </c>
      <c r="O39" s="83"/>
      <c r="P39" s="108"/>
      <c r="Q39" s="111" t="s">
        <v>130</v>
      </c>
      <c r="R39" s="83"/>
      <c r="S39" s="108"/>
      <c r="T39" s="15"/>
      <c r="X39" s="17"/>
      <c r="Y39" s="17"/>
      <c r="Z39" s="17"/>
    </row>
    <row r="40" spans="1:26" ht="13.5" customHeight="1" thickBot="1" x14ac:dyDescent="0.2">
      <c r="A40" s="230">
        <f>SUM(C40,F40,I40,L40,O40,R40)</f>
        <v>4560</v>
      </c>
      <c r="B40" s="142" t="s">
        <v>180</v>
      </c>
      <c r="C40" s="138">
        <f>SUM(C34:C39)</f>
        <v>3640</v>
      </c>
      <c r="D40" s="130">
        <f>SUM(D34:D39)</f>
        <v>0</v>
      </c>
      <c r="E40" s="142" t="s">
        <v>180</v>
      </c>
      <c r="F40" s="138">
        <f>SUM(F34:F39)</f>
        <v>610</v>
      </c>
      <c r="G40" s="130">
        <f>SUM(G34:G39)</f>
        <v>0</v>
      </c>
      <c r="H40" s="143" t="s">
        <v>180</v>
      </c>
      <c r="I40" s="138">
        <f>SUM(I34:I39)</f>
        <v>230</v>
      </c>
      <c r="J40" s="130">
        <f>SUM(J34:J39)</f>
        <v>0</v>
      </c>
      <c r="K40" s="143" t="s">
        <v>106</v>
      </c>
      <c r="L40" s="138">
        <v>0</v>
      </c>
      <c r="M40" s="130">
        <f>SUM(M34:M39)</f>
        <v>0</v>
      </c>
      <c r="N40" s="211" t="s">
        <v>180</v>
      </c>
      <c r="O40" s="212">
        <f>SUM(O34:O39)</f>
        <v>0</v>
      </c>
      <c r="P40" s="130">
        <f>SUM(P34:P39)</f>
        <v>0</v>
      </c>
      <c r="Q40" s="143" t="s">
        <v>180</v>
      </c>
      <c r="R40" s="138">
        <f>SUM(R36:R39)</f>
        <v>80</v>
      </c>
      <c r="S40" s="130">
        <f>SUM(S34:S39)</f>
        <v>0</v>
      </c>
      <c r="T40" s="15"/>
      <c r="X40" s="17"/>
      <c r="Y40" s="17"/>
      <c r="Z40" s="17"/>
    </row>
    <row r="41" spans="1:26" ht="13.5" customHeight="1" x14ac:dyDescent="0.15">
      <c r="A41" s="232" t="s">
        <v>53</v>
      </c>
      <c r="B41" s="127" t="s">
        <v>329</v>
      </c>
      <c r="C41" s="286">
        <v>1310</v>
      </c>
      <c r="D41" s="108"/>
      <c r="E41" s="107" t="s">
        <v>329</v>
      </c>
      <c r="F41" s="83">
        <v>140</v>
      </c>
      <c r="G41" s="108"/>
      <c r="H41" s="111" t="s">
        <v>329</v>
      </c>
      <c r="I41" s="83">
        <v>180</v>
      </c>
      <c r="J41" s="108"/>
      <c r="K41" s="111" t="s">
        <v>397</v>
      </c>
      <c r="L41" s="83">
        <v>40</v>
      </c>
      <c r="M41" s="108"/>
      <c r="N41" s="213" t="s">
        <v>462</v>
      </c>
      <c r="O41" s="214">
        <v>20</v>
      </c>
      <c r="P41" s="108"/>
      <c r="Q41" s="119" t="s">
        <v>330</v>
      </c>
      <c r="R41" s="84">
        <v>30</v>
      </c>
      <c r="S41" s="108"/>
      <c r="T41" s="15"/>
      <c r="X41" s="17"/>
      <c r="Y41" s="17"/>
      <c r="Z41" s="17"/>
    </row>
    <row r="42" spans="1:26" ht="13.5" customHeight="1" x14ac:dyDescent="0.15">
      <c r="A42" s="235"/>
      <c r="B42" s="283" t="s">
        <v>130</v>
      </c>
      <c r="C42" s="331"/>
      <c r="D42" s="265"/>
      <c r="E42" s="115" t="s">
        <v>130</v>
      </c>
      <c r="F42" s="90"/>
      <c r="G42" s="265"/>
      <c r="H42" s="112" t="s">
        <v>130</v>
      </c>
      <c r="I42" s="90"/>
      <c r="J42" s="265"/>
      <c r="K42" s="112" t="s">
        <v>130</v>
      </c>
      <c r="L42" s="86"/>
      <c r="M42" s="265"/>
      <c r="N42" s="112" t="s">
        <v>130</v>
      </c>
      <c r="O42" s="86"/>
      <c r="P42" s="265"/>
      <c r="Q42" s="112" t="s">
        <v>130</v>
      </c>
      <c r="R42" s="90"/>
      <c r="S42" s="265"/>
      <c r="T42" s="15"/>
      <c r="X42" s="17"/>
      <c r="Y42" s="17"/>
      <c r="Z42" s="17"/>
    </row>
    <row r="43" spans="1:26" ht="13.5" customHeight="1" x14ac:dyDescent="0.15">
      <c r="A43" s="232" t="s">
        <v>54</v>
      </c>
      <c r="B43" s="116" t="s">
        <v>331</v>
      </c>
      <c r="C43" s="273">
        <v>3040</v>
      </c>
      <c r="D43" s="265"/>
      <c r="E43" s="140" t="s">
        <v>331</v>
      </c>
      <c r="F43" s="86">
        <v>220</v>
      </c>
      <c r="G43" s="265"/>
      <c r="H43" s="113" t="s">
        <v>331</v>
      </c>
      <c r="I43" s="86">
        <v>520</v>
      </c>
      <c r="J43" s="265"/>
      <c r="K43" s="113" t="s">
        <v>130</v>
      </c>
      <c r="L43" s="86"/>
      <c r="M43" s="265"/>
      <c r="N43" s="112" t="s">
        <v>332</v>
      </c>
      <c r="O43" s="86">
        <v>20</v>
      </c>
      <c r="P43" s="265"/>
      <c r="Q43" s="113" t="s">
        <v>332</v>
      </c>
      <c r="R43" s="86">
        <v>70</v>
      </c>
      <c r="S43" s="265"/>
      <c r="T43" s="15"/>
      <c r="X43" s="17"/>
      <c r="Y43" s="17"/>
      <c r="Z43" s="17"/>
    </row>
    <row r="44" spans="1:26" ht="13.5" customHeight="1" x14ac:dyDescent="0.15">
      <c r="A44" s="232"/>
      <c r="B44" s="116"/>
      <c r="C44" s="273"/>
      <c r="D44" s="265"/>
      <c r="E44" s="140" t="s">
        <v>333</v>
      </c>
      <c r="F44" s="86">
        <v>30</v>
      </c>
      <c r="G44" s="265"/>
      <c r="H44" s="113" t="s">
        <v>130</v>
      </c>
      <c r="I44" s="86"/>
      <c r="J44" s="265"/>
      <c r="K44" s="113" t="s">
        <v>130</v>
      </c>
      <c r="L44" s="86"/>
      <c r="M44" s="265"/>
      <c r="N44" s="112" t="s">
        <v>130</v>
      </c>
      <c r="O44" s="86"/>
      <c r="P44" s="265"/>
      <c r="Q44" s="113" t="s">
        <v>333</v>
      </c>
      <c r="R44" s="86">
        <v>20</v>
      </c>
      <c r="S44" s="265"/>
      <c r="T44" s="15"/>
      <c r="X44" s="17"/>
      <c r="Y44" s="17"/>
      <c r="Z44" s="17"/>
    </row>
    <row r="45" spans="1:26" ht="13.5" customHeight="1" x14ac:dyDescent="0.15">
      <c r="A45" s="232" t="s">
        <v>74</v>
      </c>
      <c r="B45" s="115" t="s">
        <v>334</v>
      </c>
      <c r="C45" s="273">
        <v>580</v>
      </c>
      <c r="D45" s="265"/>
      <c r="E45" s="140" t="s">
        <v>460</v>
      </c>
      <c r="F45" s="86">
        <v>100</v>
      </c>
      <c r="G45" s="265"/>
      <c r="H45" s="113" t="s">
        <v>130</v>
      </c>
      <c r="I45" s="86"/>
      <c r="J45" s="265"/>
      <c r="K45" s="113" t="s">
        <v>130</v>
      </c>
      <c r="L45" s="86"/>
      <c r="M45" s="265"/>
      <c r="N45" s="113" t="s">
        <v>130</v>
      </c>
      <c r="O45" s="86"/>
      <c r="P45" s="265"/>
      <c r="Q45" s="140" t="s">
        <v>460</v>
      </c>
      <c r="R45" s="86">
        <v>10</v>
      </c>
      <c r="S45" s="265"/>
      <c r="T45" s="15"/>
    </row>
    <row r="46" spans="1:26" ht="13.5" customHeight="1" x14ac:dyDescent="0.15">
      <c r="A46" s="232"/>
      <c r="B46" s="283" t="s">
        <v>130</v>
      </c>
      <c r="C46" s="331"/>
      <c r="D46" s="265"/>
      <c r="E46" s="140" t="s">
        <v>130</v>
      </c>
      <c r="F46" s="86"/>
      <c r="G46" s="265"/>
      <c r="H46" s="113" t="s">
        <v>130</v>
      </c>
      <c r="I46" s="86"/>
      <c r="J46" s="265"/>
      <c r="K46" s="113" t="s">
        <v>130</v>
      </c>
      <c r="L46" s="86"/>
      <c r="M46" s="265"/>
      <c r="N46" s="113" t="s">
        <v>130</v>
      </c>
      <c r="O46" s="86"/>
      <c r="P46" s="265"/>
      <c r="Q46" s="113" t="s">
        <v>130</v>
      </c>
      <c r="R46" s="86"/>
      <c r="S46" s="265"/>
      <c r="T46" s="15"/>
    </row>
    <row r="47" spans="1:26" ht="13.5" customHeight="1" x14ac:dyDescent="0.15">
      <c r="A47" s="232" t="s">
        <v>75</v>
      </c>
      <c r="B47" s="115" t="s">
        <v>336</v>
      </c>
      <c r="C47" s="273">
        <v>600</v>
      </c>
      <c r="D47" s="265"/>
      <c r="E47" s="140" t="s">
        <v>336</v>
      </c>
      <c r="F47" s="86">
        <v>20</v>
      </c>
      <c r="G47" s="265"/>
      <c r="H47" s="113" t="s">
        <v>335</v>
      </c>
      <c r="I47" s="86">
        <v>80</v>
      </c>
      <c r="J47" s="265"/>
      <c r="K47" s="113" t="s">
        <v>130</v>
      </c>
      <c r="L47" s="86"/>
      <c r="M47" s="265"/>
      <c r="N47" s="113" t="s">
        <v>130</v>
      </c>
      <c r="O47" s="86"/>
      <c r="P47" s="265"/>
      <c r="Q47" s="140" t="s">
        <v>337</v>
      </c>
      <c r="R47" s="86">
        <v>10</v>
      </c>
      <c r="S47" s="265"/>
      <c r="T47" s="15"/>
    </row>
    <row r="48" spans="1:26" ht="13.5" customHeight="1" x14ac:dyDescent="0.15">
      <c r="A48" s="232"/>
      <c r="B48" s="115"/>
      <c r="C48" s="273"/>
      <c r="D48" s="265"/>
      <c r="E48" s="140"/>
      <c r="F48" s="86"/>
      <c r="G48" s="265"/>
      <c r="H48" s="216" t="s">
        <v>130</v>
      </c>
      <c r="I48" s="215"/>
      <c r="J48" s="265"/>
      <c r="K48" s="113" t="s">
        <v>130</v>
      </c>
      <c r="L48" s="86"/>
      <c r="M48" s="265"/>
      <c r="N48" s="113" t="s">
        <v>130</v>
      </c>
      <c r="O48" s="86"/>
      <c r="P48" s="265"/>
      <c r="Q48" s="113"/>
      <c r="R48" s="86"/>
      <c r="S48" s="265"/>
      <c r="T48" s="15"/>
    </row>
    <row r="49" spans="1:20" ht="13.5" customHeight="1" x14ac:dyDescent="0.15">
      <c r="A49" s="232" t="s">
        <v>76</v>
      </c>
      <c r="B49" s="116" t="s">
        <v>459</v>
      </c>
      <c r="C49" s="273">
        <v>1540</v>
      </c>
      <c r="D49" s="265"/>
      <c r="E49" s="140" t="s">
        <v>338</v>
      </c>
      <c r="F49" s="86">
        <v>80</v>
      </c>
      <c r="G49" s="265"/>
      <c r="H49" s="113" t="s">
        <v>461</v>
      </c>
      <c r="I49" s="86">
        <v>230</v>
      </c>
      <c r="J49" s="265"/>
      <c r="K49" s="113" t="s">
        <v>130</v>
      </c>
      <c r="L49" s="86"/>
      <c r="M49" s="265"/>
      <c r="N49" s="113" t="s">
        <v>463</v>
      </c>
      <c r="O49" s="86">
        <v>10</v>
      </c>
      <c r="P49" s="265"/>
      <c r="Q49" s="113" t="s">
        <v>461</v>
      </c>
      <c r="R49" s="86">
        <v>30</v>
      </c>
      <c r="S49" s="265"/>
      <c r="T49" s="15"/>
    </row>
    <row r="50" spans="1:20" ht="13.5" customHeight="1" x14ac:dyDescent="0.15">
      <c r="A50" s="232"/>
      <c r="B50" s="116"/>
      <c r="C50" s="273"/>
      <c r="D50" s="265"/>
      <c r="E50" s="140"/>
      <c r="F50" s="86"/>
      <c r="G50" s="265"/>
      <c r="H50" s="113"/>
      <c r="I50" s="86"/>
      <c r="J50" s="265"/>
      <c r="K50" s="113" t="s">
        <v>130</v>
      </c>
      <c r="L50" s="86"/>
      <c r="M50" s="265"/>
      <c r="N50" s="113"/>
      <c r="O50" s="86"/>
      <c r="P50" s="265"/>
      <c r="Q50" s="113"/>
      <c r="R50" s="86"/>
      <c r="S50" s="265"/>
      <c r="T50" s="15"/>
    </row>
    <row r="51" spans="1:20" ht="13.5" customHeight="1" x14ac:dyDescent="0.15">
      <c r="A51" s="232"/>
      <c r="B51" s="284"/>
      <c r="C51" s="273"/>
      <c r="D51" s="265"/>
      <c r="E51" s="281"/>
      <c r="F51" s="86"/>
      <c r="G51" s="265"/>
      <c r="H51" s="217"/>
      <c r="I51" s="215"/>
      <c r="J51" s="265"/>
      <c r="K51" s="272"/>
      <c r="L51" s="86"/>
      <c r="M51" s="265"/>
      <c r="N51" s="272" t="s">
        <v>130</v>
      </c>
      <c r="O51" s="86"/>
      <c r="P51" s="265"/>
      <c r="Q51" s="272"/>
      <c r="R51" s="86"/>
      <c r="S51" s="265"/>
    </row>
    <row r="52" spans="1:20" ht="14.25" customHeight="1" x14ac:dyDescent="0.15">
      <c r="A52" s="232"/>
      <c r="B52" s="218"/>
      <c r="C52" s="332"/>
      <c r="D52" s="108"/>
      <c r="E52" s="219"/>
      <c r="F52" s="91"/>
      <c r="G52" s="108"/>
      <c r="H52" s="220" t="s">
        <v>130</v>
      </c>
      <c r="I52" s="84"/>
      <c r="J52" s="108"/>
      <c r="K52" s="220" t="s">
        <v>130</v>
      </c>
      <c r="L52" s="84"/>
      <c r="M52" s="108"/>
      <c r="N52" s="220" t="s">
        <v>130</v>
      </c>
      <c r="O52" s="84"/>
      <c r="P52" s="108"/>
      <c r="Q52" s="220"/>
      <c r="R52" s="83"/>
      <c r="S52" s="108"/>
    </row>
    <row r="53" spans="1:20" ht="13.5" customHeight="1" thickBot="1" x14ac:dyDescent="0.2">
      <c r="A53" s="230">
        <f>SUM(C53,F53,I53,L53,O53,R53)</f>
        <v>8930</v>
      </c>
      <c r="B53" s="137" t="s">
        <v>180</v>
      </c>
      <c r="C53" s="138">
        <f>SUM(C41:C52)</f>
        <v>7070</v>
      </c>
      <c r="D53" s="130">
        <f>SUM(D41:D52)</f>
        <v>0</v>
      </c>
      <c r="E53" s="137" t="s">
        <v>180</v>
      </c>
      <c r="F53" s="138">
        <f>SUM(F41:F52)</f>
        <v>590</v>
      </c>
      <c r="G53" s="130">
        <f>SUM(G41:G52)</f>
        <v>0</v>
      </c>
      <c r="H53" s="139" t="s">
        <v>180</v>
      </c>
      <c r="I53" s="138">
        <f>SUM(I41:I52)</f>
        <v>1010</v>
      </c>
      <c r="J53" s="130">
        <f>SUM(J41:J52)</f>
        <v>0</v>
      </c>
      <c r="K53" s="139" t="s">
        <v>180</v>
      </c>
      <c r="L53" s="138">
        <f>SUM(L41:L52)</f>
        <v>40</v>
      </c>
      <c r="M53" s="130">
        <f>SUM(M41:M52)</f>
        <v>0</v>
      </c>
      <c r="N53" s="139" t="s">
        <v>180</v>
      </c>
      <c r="O53" s="138">
        <f>SUM(O41:O52)</f>
        <v>50</v>
      </c>
      <c r="P53" s="130">
        <f>SUM(P41:P52)</f>
        <v>0</v>
      </c>
      <c r="Q53" s="139" t="s">
        <v>180</v>
      </c>
      <c r="R53" s="138">
        <f>SUM(R41:R52)</f>
        <v>170</v>
      </c>
      <c r="S53" s="121">
        <f>SUM(S41:S52)</f>
        <v>0</v>
      </c>
    </row>
    <row r="54" spans="1:20" ht="13.5" customHeight="1" thickBot="1" x14ac:dyDescent="0.2">
      <c r="A54" s="230">
        <f>SUM(C54,F54,I54,L54,O54,R54)</f>
        <v>32690</v>
      </c>
      <c r="B54" s="137" t="s">
        <v>173</v>
      </c>
      <c r="C54" s="138">
        <f>SUM(C23,C33,C40,C53)</f>
        <v>26180</v>
      </c>
      <c r="D54" s="121">
        <f>SUM(D53,D40,D23,D33)</f>
        <v>0</v>
      </c>
      <c r="E54" s="137" t="s">
        <v>173</v>
      </c>
      <c r="F54" s="138">
        <f>SUM(F23,F33,F40,F53)</f>
        <v>2120</v>
      </c>
      <c r="G54" s="121">
        <f>SUM(G53,G40,G23,G33)</f>
        <v>0</v>
      </c>
      <c r="H54" s="137" t="s">
        <v>173</v>
      </c>
      <c r="I54" s="138">
        <f>SUM(I23,I33,I40,I53)</f>
        <v>2950</v>
      </c>
      <c r="J54" s="121">
        <f>SUM(J53,J40,J23,J33)</f>
        <v>0</v>
      </c>
      <c r="K54" s="137" t="s">
        <v>173</v>
      </c>
      <c r="L54" s="138">
        <f>SUM(L23,L33,L40,L53)</f>
        <v>230</v>
      </c>
      <c r="M54" s="121">
        <f>SUM(M53,M40,M23,M33)</f>
        <v>0</v>
      </c>
      <c r="N54" s="137" t="s">
        <v>173</v>
      </c>
      <c r="O54" s="138">
        <f>SUM(O23,O33,O40,O53)</f>
        <v>540</v>
      </c>
      <c r="P54" s="121">
        <f>SUM(P53,P40,P23,P33)</f>
        <v>0</v>
      </c>
      <c r="Q54" s="137" t="s">
        <v>173</v>
      </c>
      <c r="R54" s="138">
        <f>SUM(R23,R33,R40,R53)</f>
        <v>670</v>
      </c>
      <c r="S54" s="121">
        <f>SUM(S53,S40,S23,S33)</f>
        <v>0</v>
      </c>
    </row>
    <row r="55" spans="1:20" ht="13.5" customHeight="1" x14ac:dyDescent="0.15">
      <c r="A55" s="58"/>
    </row>
    <row r="56" spans="1:20" ht="13.5" customHeight="1" x14ac:dyDescent="0.15">
      <c r="A56" s="58"/>
    </row>
    <row r="57" spans="1:20" ht="13.5" customHeight="1" x14ac:dyDescent="0.15"/>
    <row r="58" spans="1:20" ht="13.5" customHeight="1" x14ac:dyDescent="0.15">
      <c r="S58" s="42" t="str">
        <f>愛媛1!S56</f>
        <v>(2025.04月)</v>
      </c>
    </row>
    <row r="59" spans="1:20" ht="13.5" customHeight="1" x14ac:dyDescent="0.15"/>
  </sheetData>
  <mergeCells count="11">
    <mergeCell ref="L3:M5"/>
    <mergeCell ref="N3:O5"/>
    <mergeCell ref="P2:R5"/>
    <mergeCell ref="S2:S5"/>
    <mergeCell ref="U8:U12"/>
    <mergeCell ref="A9:A14"/>
    <mergeCell ref="K2:K5"/>
    <mergeCell ref="A7:A8"/>
    <mergeCell ref="A2:E5"/>
    <mergeCell ref="F2:F5"/>
    <mergeCell ref="G2:J5"/>
  </mergeCells>
  <phoneticPr fontId="6"/>
  <conditionalFormatting sqref="B9:B53">
    <cfRule type="expression" dxfId="32" priority="8">
      <formula>C9&lt;D9</formula>
    </cfRule>
  </conditionalFormatting>
  <conditionalFormatting sqref="E9:E53">
    <cfRule type="expression" dxfId="31" priority="7">
      <formula>F9&lt;G9</formula>
    </cfRule>
  </conditionalFormatting>
  <conditionalFormatting sqref="H9:H53">
    <cfRule type="expression" dxfId="30" priority="2">
      <formula>I9&lt;J9</formula>
    </cfRule>
  </conditionalFormatting>
  <conditionalFormatting sqref="K9:K53">
    <cfRule type="expression" dxfId="29" priority="4">
      <formula>L9&lt;M9</formula>
    </cfRule>
  </conditionalFormatting>
  <conditionalFormatting sqref="N9:N53">
    <cfRule type="expression" dxfId="28" priority="5">
      <formula>O9&lt;P9</formula>
    </cfRule>
  </conditionalFormatting>
  <conditionalFormatting sqref="Q9:Q53">
    <cfRule type="expression" dxfId="27" priority="1">
      <formula>R9&lt;S9</formula>
    </cfRule>
  </conditionalFormatting>
  <printOptions horizontalCentered="1"/>
  <pageMargins left="0.43307086614173229" right="0.19685039370078741" top="0.39370078740157483" bottom="0.19685039370078741" header="0.19685039370078741" footer="0.19685039370078741"/>
  <pageSetup paperSize="9" scale="76"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Z53"/>
  <sheetViews>
    <sheetView showZeros="0" zoomScale="75" zoomScaleNormal="75" workbookViewId="0">
      <selection activeCell="J40" sqref="J40"/>
    </sheetView>
  </sheetViews>
  <sheetFormatPr defaultColWidth="8.5" defaultRowHeight="13.5" x14ac:dyDescent="0.15"/>
  <cols>
    <col min="1" max="1" width="9.5" style="1" customWidth="1"/>
    <col min="2" max="2" width="11.25" style="1" customWidth="1"/>
    <col min="3" max="4" width="8.125" style="1" customWidth="1"/>
    <col min="5" max="5" width="11.25" style="1" customWidth="1"/>
    <col min="6" max="7" width="8.125" style="1" customWidth="1"/>
    <col min="8" max="8" width="11.25" style="1" customWidth="1"/>
    <col min="9" max="10" width="8.125" style="1" customWidth="1"/>
    <col min="11" max="11" width="11.25" style="1" customWidth="1"/>
    <col min="12" max="13" width="8.125" style="1" customWidth="1"/>
    <col min="14" max="14" width="11.25" style="1" customWidth="1"/>
    <col min="15" max="16" width="8.125" style="1" customWidth="1"/>
    <col min="17" max="17" width="11.25" style="1" customWidth="1"/>
    <col min="18" max="19" width="8.125" style="1" customWidth="1"/>
    <col min="20" max="20" width="1.625" style="1" customWidth="1"/>
    <col min="21" max="21" width="3.375" style="1" customWidth="1"/>
    <col min="22" max="16384" width="8.5" style="1"/>
  </cols>
  <sheetData>
    <row r="1" spans="1:21" s="4" customFormat="1" ht="18.75" customHeight="1" x14ac:dyDescent="0.15">
      <c r="A1" s="44" t="s">
        <v>89</v>
      </c>
      <c r="B1" s="45"/>
      <c r="C1" s="45"/>
      <c r="D1" s="45"/>
      <c r="E1" s="45"/>
      <c r="F1" s="48"/>
      <c r="G1" s="45" t="s">
        <v>90</v>
      </c>
      <c r="H1" s="45"/>
      <c r="I1" s="45"/>
      <c r="J1" s="48"/>
      <c r="K1" s="49" t="s">
        <v>91</v>
      </c>
      <c r="L1" s="45" t="s">
        <v>78</v>
      </c>
      <c r="M1" s="45"/>
      <c r="N1" s="45"/>
      <c r="O1" s="48"/>
      <c r="P1" s="45" t="s">
        <v>92</v>
      </c>
      <c r="Q1" s="45"/>
      <c r="R1" s="46"/>
      <c r="S1" s="47" t="s">
        <v>42</v>
      </c>
    </row>
    <row r="2" spans="1:21" ht="14.25" customHeight="1" x14ac:dyDescent="0.15">
      <c r="A2" s="400">
        <f>愛媛1!A2</f>
        <v>0</v>
      </c>
      <c r="B2" s="401"/>
      <c r="C2" s="401"/>
      <c r="D2" s="401"/>
      <c r="E2" s="401"/>
      <c r="F2" s="406" t="s">
        <v>100</v>
      </c>
      <c r="G2" s="409">
        <f>愛媛1!G2</f>
        <v>0</v>
      </c>
      <c r="H2" s="410"/>
      <c r="I2" s="410"/>
      <c r="J2" s="411"/>
      <c r="K2" s="418">
        <f>愛媛1!K2</f>
        <v>0</v>
      </c>
      <c r="L2" s="2" t="s">
        <v>102</v>
      </c>
      <c r="M2" s="3"/>
      <c r="N2" s="2" t="s">
        <v>103</v>
      </c>
      <c r="O2" s="50"/>
      <c r="P2" s="421">
        <f>市郡別!N4</f>
        <v>0</v>
      </c>
      <c r="Q2" s="422"/>
      <c r="R2" s="423"/>
      <c r="S2" s="430">
        <f>市郡別!Q4</f>
        <v>0</v>
      </c>
    </row>
    <row r="3" spans="1:21" ht="14.25" customHeight="1" x14ac:dyDescent="0.15">
      <c r="A3" s="402"/>
      <c r="B3" s="403"/>
      <c r="C3" s="403"/>
      <c r="D3" s="403"/>
      <c r="E3" s="403"/>
      <c r="F3" s="407"/>
      <c r="G3" s="412"/>
      <c r="H3" s="413"/>
      <c r="I3" s="413"/>
      <c r="J3" s="414"/>
      <c r="K3" s="419"/>
      <c r="L3" s="388">
        <f>SUM(D44,G44,J44,M44,P44,S44)</f>
        <v>0</v>
      </c>
      <c r="M3" s="389"/>
      <c r="N3" s="394">
        <f>SUM(愛媛1!L3,愛媛2!L3,愛媛3!L3,愛媛4!L3,愛媛5!L3,愛媛6!L3)</f>
        <v>0</v>
      </c>
      <c r="O3" s="395"/>
      <c r="P3" s="424"/>
      <c r="Q3" s="425"/>
      <c r="R3" s="426"/>
      <c r="S3" s="431"/>
    </row>
    <row r="4" spans="1:21" ht="14.25" customHeight="1" x14ac:dyDescent="0.15">
      <c r="A4" s="402"/>
      <c r="B4" s="403"/>
      <c r="C4" s="403"/>
      <c r="D4" s="403"/>
      <c r="E4" s="403"/>
      <c r="F4" s="407"/>
      <c r="G4" s="412"/>
      <c r="H4" s="413"/>
      <c r="I4" s="413"/>
      <c r="J4" s="414"/>
      <c r="K4" s="419"/>
      <c r="L4" s="390"/>
      <c r="M4" s="391"/>
      <c r="N4" s="396"/>
      <c r="O4" s="397"/>
      <c r="P4" s="424"/>
      <c r="Q4" s="425"/>
      <c r="R4" s="426"/>
      <c r="S4" s="431"/>
    </row>
    <row r="5" spans="1:21" ht="14.25" customHeight="1" thickBot="1" x14ac:dyDescent="0.2">
      <c r="A5" s="404"/>
      <c r="B5" s="405"/>
      <c r="C5" s="405"/>
      <c r="D5" s="405"/>
      <c r="E5" s="405"/>
      <c r="F5" s="408"/>
      <c r="G5" s="415"/>
      <c r="H5" s="416"/>
      <c r="I5" s="416"/>
      <c r="J5" s="417"/>
      <c r="K5" s="420"/>
      <c r="L5" s="392"/>
      <c r="M5" s="393"/>
      <c r="N5" s="398"/>
      <c r="O5" s="399"/>
      <c r="P5" s="427"/>
      <c r="Q5" s="428"/>
      <c r="R5" s="429"/>
      <c r="S5" s="432"/>
    </row>
    <row r="6" spans="1:21" ht="7.5" customHeight="1" thickBot="1" x14ac:dyDescent="0.2"/>
    <row r="7" spans="1:21" s="13" customFormat="1" ht="18" customHeight="1" thickBot="1" x14ac:dyDescent="0.2">
      <c r="A7" s="433" t="s">
        <v>101</v>
      </c>
      <c r="B7" s="5" t="s">
        <v>104</v>
      </c>
      <c r="C7" s="6"/>
      <c r="D7" s="6"/>
      <c r="E7" s="5" t="s">
        <v>93</v>
      </c>
      <c r="F7" s="6"/>
      <c r="G7" s="7"/>
      <c r="H7" s="8" t="s">
        <v>94</v>
      </c>
      <c r="I7" s="6"/>
      <c r="J7" s="9"/>
      <c r="K7" s="10" t="s">
        <v>95</v>
      </c>
      <c r="L7" s="6"/>
      <c r="M7" s="7"/>
      <c r="N7" s="10" t="s">
        <v>395</v>
      </c>
      <c r="O7" s="6"/>
      <c r="P7" s="7"/>
      <c r="Q7" s="10" t="s">
        <v>105</v>
      </c>
      <c r="R7" s="6"/>
      <c r="S7" s="11"/>
      <c r="T7" s="12"/>
    </row>
    <row r="8" spans="1:21" ht="15.75" customHeight="1" x14ac:dyDescent="0.15">
      <c r="A8" s="434"/>
      <c r="B8" s="14" t="s">
        <v>97</v>
      </c>
      <c r="C8" s="14" t="s">
        <v>98</v>
      </c>
      <c r="D8" s="39" t="s">
        <v>99</v>
      </c>
      <c r="E8" s="14" t="s">
        <v>97</v>
      </c>
      <c r="F8" s="14" t="s">
        <v>98</v>
      </c>
      <c r="G8" s="51" t="s">
        <v>99</v>
      </c>
      <c r="H8" s="14" t="s">
        <v>97</v>
      </c>
      <c r="I8" s="14" t="s">
        <v>98</v>
      </c>
      <c r="J8" s="40" t="s">
        <v>99</v>
      </c>
      <c r="K8" s="14" t="s">
        <v>97</v>
      </c>
      <c r="L8" s="14" t="s">
        <v>98</v>
      </c>
      <c r="M8" s="40" t="s">
        <v>99</v>
      </c>
      <c r="N8" s="14" t="s">
        <v>97</v>
      </c>
      <c r="O8" s="14" t="s">
        <v>98</v>
      </c>
      <c r="P8" s="40" t="s">
        <v>99</v>
      </c>
      <c r="Q8" s="14" t="s">
        <v>97</v>
      </c>
      <c r="R8" s="14" t="s">
        <v>98</v>
      </c>
      <c r="S8" s="40" t="s">
        <v>99</v>
      </c>
      <c r="T8" s="15"/>
      <c r="U8" s="387" t="s">
        <v>394</v>
      </c>
    </row>
    <row r="9" spans="1:21" ht="13.5" customHeight="1" x14ac:dyDescent="0.15">
      <c r="A9" s="451" t="s">
        <v>84</v>
      </c>
      <c r="B9" s="127" t="s">
        <v>339</v>
      </c>
      <c r="C9" s="221">
        <v>2070</v>
      </c>
      <c r="D9" s="108"/>
      <c r="E9" s="107" t="s">
        <v>340</v>
      </c>
      <c r="F9" s="83">
        <v>240</v>
      </c>
      <c r="G9" s="108"/>
      <c r="H9" s="111" t="s">
        <v>341</v>
      </c>
      <c r="I9" s="83">
        <v>800</v>
      </c>
      <c r="J9" s="108"/>
      <c r="K9" s="107" t="s">
        <v>340</v>
      </c>
      <c r="L9" s="83">
        <v>70</v>
      </c>
      <c r="M9" s="108"/>
      <c r="N9" s="111" t="s">
        <v>342</v>
      </c>
      <c r="O9" s="83">
        <v>50</v>
      </c>
      <c r="P9" s="108"/>
      <c r="Q9" s="107" t="s">
        <v>340</v>
      </c>
      <c r="R9" s="83">
        <v>110</v>
      </c>
      <c r="S9" s="108"/>
      <c r="T9" s="15"/>
      <c r="U9" s="387"/>
    </row>
    <row r="10" spans="1:21" ht="13.5" customHeight="1" x14ac:dyDescent="0.15">
      <c r="A10" s="452"/>
      <c r="B10" s="116" t="s">
        <v>343</v>
      </c>
      <c r="C10" s="285">
        <v>1760</v>
      </c>
      <c r="D10" s="265"/>
      <c r="E10" s="140" t="s">
        <v>344</v>
      </c>
      <c r="F10" s="86">
        <v>170</v>
      </c>
      <c r="G10" s="265"/>
      <c r="H10" s="272"/>
      <c r="I10" s="86"/>
      <c r="J10" s="265"/>
      <c r="K10" s="140" t="s">
        <v>344</v>
      </c>
      <c r="L10" s="86">
        <v>60</v>
      </c>
      <c r="M10" s="265"/>
      <c r="N10" s="113" t="s">
        <v>130</v>
      </c>
      <c r="O10" s="86"/>
      <c r="P10" s="265"/>
      <c r="Q10" s="140" t="s">
        <v>344</v>
      </c>
      <c r="R10" s="86">
        <v>50</v>
      </c>
      <c r="S10" s="265"/>
      <c r="T10" s="15"/>
      <c r="U10" s="387"/>
    </row>
    <row r="11" spans="1:21" ht="13.5" customHeight="1" x14ac:dyDescent="0.15">
      <c r="A11" s="452"/>
      <c r="B11" s="116" t="s">
        <v>130</v>
      </c>
      <c r="C11" s="285"/>
      <c r="D11" s="265"/>
      <c r="E11" s="140" t="s">
        <v>130</v>
      </c>
      <c r="F11" s="86"/>
      <c r="G11" s="265"/>
      <c r="H11" s="113" t="s">
        <v>130</v>
      </c>
      <c r="I11" s="86"/>
      <c r="J11" s="265"/>
      <c r="K11" s="113" t="s">
        <v>130</v>
      </c>
      <c r="L11" s="86"/>
      <c r="M11" s="265"/>
      <c r="N11" s="113" t="s">
        <v>130</v>
      </c>
      <c r="O11" s="86"/>
      <c r="P11" s="265"/>
      <c r="Q11" s="113" t="s">
        <v>130</v>
      </c>
      <c r="R11" s="86"/>
      <c r="S11" s="265"/>
      <c r="T11" s="15"/>
      <c r="U11" s="387"/>
    </row>
    <row r="12" spans="1:21" ht="13.5" customHeight="1" x14ac:dyDescent="0.15">
      <c r="A12" s="452"/>
      <c r="B12" s="116" t="s">
        <v>345</v>
      </c>
      <c r="C12" s="86">
        <v>250</v>
      </c>
      <c r="D12" s="265"/>
      <c r="E12" s="140" t="s">
        <v>346</v>
      </c>
      <c r="F12" s="86">
        <v>20</v>
      </c>
      <c r="G12" s="265"/>
      <c r="H12" s="113" t="s">
        <v>130</v>
      </c>
      <c r="I12" s="86"/>
      <c r="J12" s="265"/>
      <c r="K12" s="113" t="s">
        <v>130</v>
      </c>
      <c r="L12" s="86"/>
      <c r="M12" s="265"/>
      <c r="N12" s="113" t="s">
        <v>130</v>
      </c>
      <c r="O12" s="86"/>
      <c r="P12" s="265"/>
      <c r="Q12" s="113" t="s">
        <v>130</v>
      </c>
      <c r="R12" s="86"/>
      <c r="S12" s="265"/>
      <c r="T12" s="15"/>
      <c r="U12" s="387"/>
    </row>
    <row r="13" spans="1:21" ht="13.5" customHeight="1" x14ac:dyDescent="0.15">
      <c r="A13" s="453"/>
      <c r="B13" s="127" t="s">
        <v>347</v>
      </c>
      <c r="C13" s="83">
        <v>1760</v>
      </c>
      <c r="D13" s="108"/>
      <c r="E13" s="107" t="s">
        <v>348</v>
      </c>
      <c r="F13" s="83">
        <v>80</v>
      </c>
      <c r="G13" s="108"/>
      <c r="H13" s="111" t="s">
        <v>349</v>
      </c>
      <c r="I13" s="83">
        <v>150</v>
      </c>
      <c r="J13" s="108"/>
      <c r="K13" s="111" t="s">
        <v>411</v>
      </c>
      <c r="L13" s="83">
        <v>50</v>
      </c>
      <c r="M13" s="108"/>
      <c r="N13" s="119" t="s">
        <v>130</v>
      </c>
      <c r="O13" s="84"/>
      <c r="P13" s="108"/>
      <c r="Q13" s="111" t="s">
        <v>348</v>
      </c>
      <c r="R13" s="83">
        <v>70</v>
      </c>
      <c r="S13" s="108"/>
      <c r="T13" s="15"/>
    </row>
    <row r="14" spans="1:21" ht="13.5" customHeight="1" thickBot="1" x14ac:dyDescent="0.2">
      <c r="A14" s="230">
        <f>SUM(C14,F14,I14,L14,O14,R14)</f>
        <v>7760</v>
      </c>
      <c r="B14" s="142" t="s">
        <v>180</v>
      </c>
      <c r="C14" s="138">
        <f>SUM(C9:C13)</f>
        <v>5840</v>
      </c>
      <c r="D14" s="130">
        <f>SUM(D9:D13)</f>
        <v>0</v>
      </c>
      <c r="E14" s="142" t="s">
        <v>180</v>
      </c>
      <c r="F14" s="138">
        <f>SUM(F9:F13)</f>
        <v>510</v>
      </c>
      <c r="G14" s="130">
        <f>SUM(G9:G13)</f>
        <v>0</v>
      </c>
      <c r="H14" s="143" t="s">
        <v>180</v>
      </c>
      <c r="I14" s="138">
        <f>SUM(I9:I13)</f>
        <v>950</v>
      </c>
      <c r="J14" s="130">
        <f>SUM(J9:J13)</f>
        <v>0</v>
      </c>
      <c r="K14" s="143" t="s">
        <v>180</v>
      </c>
      <c r="L14" s="138">
        <f>SUM(L9:L13)</f>
        <v>180</v>
      </c>
      <c r="M14" s="130">
        <f>SUM(M9:M13)</f>
        <v>0</v>
      </c>
      <c r="N14" s="143" t="s">
        <v>180</v>
      </c>
      <c r="O14" s="138">
        <f>SUM(O9:O13)</f>
        <v>50</v>
      </c>
      <c r="P14" s="130">
        <f>SUM(P9:P13)</f>
        <v>0</v>
      </c>
      <c r="Q14" s="143" t="s">
        <v>180</v>
      </c>
      <c r="R14" s="138">
        <f>SUM(R9:R13)</f>
        <v>230</v>
      </c>
      <c r="S14" s="130">
        <f>SUM(S9:S13)</f>
        <v>0</v>
      </c>
      <c r="T14" s="15"/>
    </row>
    <row r="15" spans="1:21" ht="13.5" customHeight="1" x14ac:dyDescent="0.15">
      <c r="A15" s="231"/>
      <c r="B15" s="145" t="s">
        <v>130</v>
      </c>
      <c r="C15" s="132"/>
      <c r="D15" s="133"/>
      <c r="E15" s="145" t="s">
        <v>130</v>
      </c>
      <c r="F15" s="132"/>
      <c r="G15" s="133"/>
      <c r="H15" s="146" t="s">
        <v>130</v>
      </c>
      <c r="I15" s="132"/>
      <c r="J15" s="133"/>
      <c r="K15" s="146" t="s">
        <v>130</v>
      </c>
      <c r="L15" s="132"/>
      <c r="M15" s="133"/>
      <c r="N15" s="146" t="s">
        <v>130</v>
      </c>
      <c r="O15" s="132"/>
      <c r="P15" s="133"/>
      <c r="Q15" s="146" t="s">
        <v>130</v>
      </c>
      <c r="R15" s="132"/>
      <c r="S15" s="133"/>
      <c r="T15" s="15"/>
    </row>
    <row r="16" spans="1:21" ht="13.5" customHeight="1" x14ac:dyDescent="0.15">
      <c r="A16" s="232" t="s">
        <v>10</v>
      </c>
      <c r="B16" s="127" t="s">
        <v>350</v>
      </c>
      <c r="C16" s="83">
        <v>620</v>
      </c>
      <c r="D16" s="108"/>
      <c r="E16" s="107" t="s">
        <v>351</v>
      </c>
      <c r="F16" s="83">
        <v>20</v>
      </c>
      <c r="G16" s="108"/>
      <c r="H16" s="107" t="s">
        <v>351</v>
      </c>
      <c r="I16" s="83">
        <v>30</v>
      </c>
      <c r="J16" s="108"/>
      <c r="K16" s="222" t="s">
        <v>352</v>
      </c>
      <c r="L16" s="88">
        <v>20</v>
      </c>
      <c r="M16" s="108"/>
      <c r="N16" s="111" t="s">
        <v>352</v>
      </c>
      <c r="O16" s="83">
        <v>10</v>
      </c>
      <c r="P16" s="108"/>
      <c r="Q16" s="107" t="s">
        <v>351</v>
      </c>
      <c r="R16" s="83">
        <v>20</v>
      </c>
      <c r="S16" s="108"/>
      <c r="T16" s="15"/>
    </row>
    <row r="17" spans="1:26" ht="13.5" customHeight="1" x14ac:dyDescent="0.15">
      <c r="A17" s="232"/>
      <c r="B17" s="116" t="s">
        <v>353</v>
      </c>
      <c r="C17" s="86">
        <v>300</v>
      </c>
      <c r="D17" s="265"/>
      <c r="E17" s="140" t="s">
        <v>354</v>
      </c>
      <c r="F17" s="86">
        <v>10</v>
      </c>
      <c r="G17" s="265"/>
      <c r="H17" s="140" t="s">
        <v>354</v>
      </c>
      <c r="I17" s="86">
        <v>10</v>
      </c>
      <c r="J17" s="265"/>
      <c r="K17" s="113" t="s">
        <v>130</v>
      </c>
      <c r="L17" s="86"/>
      <c r="M17" s="265"/>
      <c r="N17" s="113" t="s">
        <v>130</v>
      </c>
      <c r="O17" s="86"/>
      <c r="P17" s="265"/>
      <c r="Q17" s="140" t="s">
        <v>354</v>
      </c>
      <c r="R17" s="86">
        <v>10</v>
      </c>
      <c r="S17" s="265"/>
      <c r="T17" s="15"/>
    </row>
    <row r="18" spans="1:26" ht="13.5" customHeight="1" x14ac:dyDescent="0.15">
      <c r="A18" s="232"/>
      <c r="B18" s="116" t="s">
        <v>355</v>
      </c>
      <c r="C18" s="86">
        <v>320</v>
      </c>
      <c r="D18" s="265"/>
      <c r="E18" s="140" t="s">
        <v>356</v>
      </c>
      <c r="F18" s="86">
        <v>20</v>
      </c>
      <c r="G18" s="265"/>
      <c r="H18" s="140"/>
      <c r="I18" s="86"/>
      <c r="J18" s="265"/>
      <c r="K18" s="113" t="s">
        <v>130</v>
      </c>
      <c r="L18" s="86"/>
      <c r="M18" s="265"/>
      <c r="N18" s="113" t="s">
        <v>130</v>
      </c>
      <c r="O18" s="86"/>
      <c r="P18" s="265"/>
      <c r="Q18" s="140" t="s">
        <v>356</v>
      </c>
      <c r="R18" s="86">
        <v>10</v>
      </c>
      <c r="S18" s="265"/>
      <c r="T18" s="15"/>
    </row>
    <row r="19" spans="1:26" ht="13.5" customHeight="1" x14ac:dyDescent="0.15">
      <c r="A19" s="232"/>
      <c r="B19" s="116" t="s">
        <v>357</v>
      </c>
      <c r="C19" s="86">
        <v>490</v>
      </c>
      <c r="D19" s="265"/>
      <c r="E19" s="140" t="s">
        <v>358</v>
      </c>
      <c r="F19" s="86">
        <v>20</v>
      </c>
      <c r="G19" s="265"/>
      <c r="H19" s="140" t="s">
        <v>358</v>
      </c>
      <c r="I19" s="86">
        <v>20</v>
      </c>
      <c r="J19" s="265"/>
      <c r="K19" s="113" t="s">
        <v>130</v>
      </c>
      <c r="L19" s="86"/>
      <c r="M19" s="265"/>
      <c r="N19" s="113" t="s">
        <v>130</v>
      </c>
      <c r="O19" s="86"/>
      <c r="P19" s="265"/>
      <c r="Q19" s="140" t="s">
        <v>358</v>
      </c>
      <c r="R19" s="86">
        <v>10</v>
      </c>
      <c r="S19" s="265"/>
      <c r="T19" s="15"/>
      <c r="X19" s="17"/>
      <c r="Y19" s="17"/>
      <c r="Z19" s="17"/>
    </row>
    <row r="20" spans="1:26" ht="13.5" customHeight="1" x14ac:dyDescent="0.15">
      <c r="A20" s="232"/>
      <c r="B20" s="116" t="s">
        <v>130</v>
      </c>
      <c r="C20" s="86"/>
      <c r="D20" s="265"/>
      <c r="E20" s="140" t="s">
        <v>130</v>
      </c>
      <c r="F20" s="86"/>
      <c r="G20" s="265"/>
      <c r="H20" s="113" t="s">
        <v>130</v>
      </c>
      <c r="I20" s="86"/>
      <c r="J20" s="265"/>
      <c r="K20" s="113" t="s">
        <v>130</v>
      </c>
      <c r="L20" s="86"/>
      <c r="M20" s="265"/>
      <c r="N20" s="113" t="s">
        <v>130</v>
      </c>
      <c r="O20" s="86"/>
      <c r="P20" s="265"/>
      <c r="Q20" s="113" t="s">
        <v>130</v>
      </c>
      <c r="R20" s="86"/>
      <c r="S20" s="265"/>
      <c r="T20" s="15"/>
      <c r="X20" s="17"/>
      <c r="Y20" s="17"/>
      <c r="Z20" s="17"/>
    </row>
    <row r="21" spans="1:26" ht="13.5" customHeight="1" x14ac:dyDescent="0.15">
      <c r="A21" s="232"/>
      <c r="B21" s="116" t="s">
        <v>130</v>
      </c>
      <c r="C21" s="86"/>
      <c r="D21" s="265">
        <f t="shared" ref="D21:D22" si="0">C21</f>
        <v>0</v>
      </c>
      <c r="E21" s="140" t="s">
        <v>130</v>
      </c>
      <c r="F21" s="86"/>
      <c r="G21" s="265"/>
      <c r="H21" s="113" t="s">
        <v>130</v>
      </c>
      <c r="I21" s="86"/>
      <c r="J21" s="265"/>
      <c r="K21" s="113" t="s">
        <v>130</v>
      </c>
      <c r="L21" s="86"/>
      <c r="M21" s="265"/>
      <c r="N21" s="113" t="s">
        <v>130</v>
      </c>
      <c r="O21" s="86"/>
      <c r="P21" s="265"/>
      <c r="Q21" s="113" t="s">
        <v>130</v>
      </c>
      <c r="R21" s="86"/>
      <c r="S21" s="265"/>
      <c r="T21" s="15"/>
      <c r="X21" s="17"/>
      <c r="Y21" s="17"/>
      <c r="Z21" s="17"/>
    </row>
    <row r="22" spans="1:26" ht="13.5" customHeight="1" x14ac:dyDescent="0.15">
      <c r="A22" s="232"/>
      <c r="B22" s="107" t="s">
        <v>130</v>
      </c>
      <c r="C22" s="83"/>
      <c r="D22" s="108">
        <f t="shared" si="0"/>
        <v>0</v>
      </c>
      <c r="E22" s="107" t="s">
        <v>130</v>
      </c>
      <c r="F22" s="83"/>
      <c r="G22" s="108"/>
      <c r="H22" s="111" t="s">
        <v>130</v>
      </c>
      <c r="I22" s="83"/>
      <c r="J22" s="108"/>
      <c r="K22" s="111" t="s">
        <v>130</v>
      </c>
      <c r="L22" s="83"/>
      <c r="M22" s="108"/>
      <c r="N22" s="111" t="s">
        <v>130</v>
      </c>
      <c r="O22" s="83"/>
      <c r="P22" s="108"/>
      <c r="Q22" s="111" t="s">
        <v>130</v>
      </c>
      <c r="R22" s="83"/>
      <c r="S22" s="108"/>
      <c r="T22" s="15"/>
    </row>
    <row r="23" spans="1:26" ht="13.5" customHeight="1" thickBot="1" x14ac:dyDescent="0.2">
      <c r="A23" s="230">
        <f>SUM(C23,F23,I23,L23,O23,R23)</f>
        <v>1940</v>
      </c>
      <c r="B23" s="142" t="s">
        <v>180</v>
      </c>
      <c r="C23" s="138">
        <f>SUM(C16:C22)</f>
        <v>1730</v>
      </c>
      <c r="D23" s="130">
        <f>SUM(D16:D22)</f>
        <v>0</v>
      </c>
      <c r="E23" s="142" t="s">
        <v>180</v>
      </c>
      <c r="F23" s="138">
        <f>SUM(F16:F22)</f>
        <v>70</v>
      </c>
      <c r="G23" s="130">
        <f>SUM(G16:G22)</f>
        <v>0</v>
      </c>
      <c r="H23" s="143" t="s">
        <v>180</v>
      </c>
      <c r="I23" s="138">
        <f>SUM(I16:I22)</f>
        <v>60</v>
      </c>
      <c r="J23" s="130">
        <f>SUM(J16:J22)</f>
        <v>0</v>
      </c>
      <c r="K23" s="143" t="s">
        <v>180</v>
      </c>
      <c r="L23" s="138">
        <f>SUM(L16:L22)</f>
        <v>20</v>
      </c>
      <c r="M23" s="130">
        <f>SUM(M16:M22)</f>
        <v>0</v>
      </c>
      <c r="N23" s="143" t="s">
        <v>180</v>
      </c>
      <c r="O23" s="138">
        <f>SUM(O16:O22)</f>
        <v>10</v>
      </c>
      <c r="P23" s="130">
        <f>SUM(P16:P22)</f>
        <v>0</v>
      </c>
      <c r="Q23" s="143" t="s">
        <v>180</v>
      </c>
      <c r="R23" s="138">
        <f>SUM(R16:R22)</f>
        <v>50</v>
      </c>
      <c r="S23" s="130">
        <f>SUM(S16:S22)</f>
        <v>0</v>
      </c>
      <c r="T23" s="15"/>
    </row>
    <row r="24" spans="1:26" ht="13.5" customHeight="1" x14ac:dyDescent="0.15">
      <c r="A24" s="231"/>
      <c r="B24" s="145" t="s">
        <v>130</v>
      </c>
      <c r="C24" s="132"/>
      <c r="D24" s="133"/>
      <c r="E24" s="145" t="s">
        <v>130</v>
      </c>
      <c r="F24" s="132"/>
      <c r="G24" s="133"/>
      <c r="H24" s="146" t="s">
        <v>130</v>
      </c>
      <c r="I24" s="132"/>
      <c r="J24" s="133"/>
      <c r="K24" s="146" t="s">
        <v>130</v>
      </c>
      <c r="L24" s="132"/>
      <c r="M24" s="133"/>
      <c r="N24" s="146" t="s">
        <v>130</v>
      </c>
      <c r="O24" s="132"/>
      <c r="P24" s="133"/>
      <c r="Q24" s="146" t="s">
        <v>130</v>
      </c>
      <c r="R24" s="132"/>
      <c r="S24" s="133"/>
      <c r="T24" s="15"/>
    </row>
    <row r="25" spans="1:26" ht="13.5" customHeight="1" x14ac:dyDescent="0.15">
      <c r="A25" s="454" t="s">
        <v>77</v>
      </c>
      <c r="B25" s="127" t="s">
        <v>359</v>
      </c>
      <c r="C25" s="83">
        <v>3050</v>
      </c>
      <c r="D25" s="108"/>
      <c r="E25" s="107" t="s">
        <v>359</v>
      </c>
      <c r="F25" s="83">
        <v>1020</v>
      </c>
      <c r="G25" s="108"/>
      <c r="H25" s="111" t="s">
        <v>359</v>
      </c>
      <c r="I25" s="83">
        <v>850</v>
      </c>
      <c r="J25" s="108"/>
      <c r="K25" s="111" t="s">
        <v>359</v>
      </c>
      <c r="L25" s="83">
        <v>80</v>
      </c>
      <c r="M25" s="108"/>
      <c r="N25" s="111" t="s">
        <v>359</v>
      </c>
      <c r="O25" s="83">
        <v>70</v>
      </c>
      <c r="P25" s="108"/>
      <c r="Q25" s="111" t="s">
        <v>360</v>
      </c>
      <c r="R25" s="83">
        <v>140</v>
      </c>
      <c r="S25" s="108"/>
      <c r="T25" s="15"/>
    </row>
    <row r="26" spans="1:26" ht="13.5" customHeight="1" x14ac:dyDescent="0.15">
      <c r="A26" s="449"/>
      <c r="B26" s="116" t="s">
        <v>361</v>
      </c>
      <c r="C26" s="86">
        <v>420</v>
      </c>
      <c r="D26" s="265"/>
      <c r="E26" s="140" t="s">
        <v>130</v>
      </c>
      <c r="F26" s="86"/>
      <c r="G26" s="265"/>
      <c r="H26" s="113" t="s">
        <v>130</v>
      </c>
      <c r="I26" s="86"/>
      <c r="J26" s="265"/>
      <c r="K26" s="113" t="s">
        <v>130</v>
      </c>
      <c r="L26" s="86"/>
      <c r="M26" s="265"/>
      <c r="N26" s="113" t="s">
        <v>130</v>
      </c>
      <c r="O26" s="86"/>
      <c r="P26" s="265"/>
      <c r="Q26" s="113" t="s">
        <v>130</v>
      </c>
      <c r="R26" s="86"/>
      <c r="S26" s="265"/>
      <c r="T26" s="15"/>
    </row>
    <row r="27" spans="1:26" ht="13.5" customHeight="1" x14ac:dyDescent="0.15">
      <c r="A27" s="449"/>
      <c r="B27" s="116" t="s">
        <v>362</v>
      </c>
      <c r="C27" s="86">
        <v>990</v>
      </c>
      <c r="D27" s="265"/>
      <c r="E27" s="140" t="s">
        <v>363</v>
      </c>
      <c r="F27" s="86">
        <v>20</v>
      </c>
      <c r="G27" s="265"/>
      <c r="H27" s="113" t="s">
        <v>130</v>
      </c>
      <c r="I27" s="86"/>
      <c r="J27" s="265"/>
      <c r="K27" s="113" t="s">
        <v>130</v>
      </c>
      <c r="L27" s="86"/>
      <c r="M27" s="265"/>
      <c r="N27" s="113" t="s">
        <v>130</v>
      </c>
      <c r="O27" s="86"/>
      <c r="P27" s="265"/>
      <c r="Q27" s="113" t="s">
        <v>130</v>
      </c>
      <c r="R27" s="86"/>
      <c r="S27" s="265"/>
      <c r="T27" s="15"/>
    </row>
    <row r="28" spans="1:26" ht="13.5" customHeight="1" x14ac:dyDescent="0.15">
      <c r="A28" s="449"/>
      <c r="B28" s="116"/>
      <c r="C28" s="266"/>
      <c r="D28" s="265"/>
      <c r="E28" s="140" t="s">
        <v>365</v>
      </c>
      <c r="F28" s="86">
        <v>50</v>
      </c>
      <c r="G28" s="265"/>
      <c r="H28" s="320" t="s">
        <v>364</v>
      </c>
      <c r="I28" s="322" t="s">
        <v>108</v>
      </c>
      <c r="J28" s="265"/>
      <c r="K28" s="113" t="s">
        <v>130</v>
      </c>
      <c r="L28" s="86"/>
      <c r="M28" s="265"/>
      <c r="N28" s="223" t="s">
        <v>130</v>
      </c>
      <c r="O28" s="92"/>
      <c r="P28" s="265"/>
      <c r="Q28" s="113" t="s">
        <v>130</v>
      </c>
      <c r="R28" s="274"/>
      <c r="S28" s="265"/>
      <c r="T28" s="15"/>
    </row>
    <row r="29" spans="1:26" ht="13.5" customHeight="1" x14ac:dyDescent="0.15">
      <c r="A29" s="449"/>
      <c r="B29" s="116" t="s">
        <v>366</v>
      </c>
      <c r="C29" s="86">
        <v>490</v>
      </c>
      <c r="D29" s="265"/>
      <c r="E29" s="140" t="s">
        <v>367</v>
      </c>
      <c r="F29" s="86">
        <v>30</v>
      </c>
      <c r="G29" s="265"/>
      <c r="H29" s="113" t="s">
        <v>130</v>
      </c>
      <c r="I29" s="86"/>
      <c r="J29" s="265"/>
      <c r="K29" s="113" t="s">
        <v>130</v>
      </c>
      <c r="L29" s="86"/>
      <c r="M29" s="265"/>
      <c r="N29" s="113" t="s">
        <v>130</v>
      </c>
      <c r="O29" s="86"/>
      <c r="P29" s="265"/>
      <c r="Q29" s="113" t="s">
        <v>368</v>
      </c>
      <c r="R29" s="86">
        <v>10</v>
      </c>
      <c r="S29" s="265"/>
      <c r="T29" s="15"/>
    </row>
    <row r="30" spans="1:26" ht="13.5" customHeight="1" x14ac:dyDescent="0.15">
      <c r="A30" s="449"/>
      <c r="B30" s="116" t="s">
        <v>369</v>
      </c>
      <c r="C30" s="86">
        <v>130</v>
      </c>
      <c r="D30" s="265"/>
      <c r="E30" s="140"/>
      <c r="F30" s="86"/>
      <c r="G30" s="265"/>
      <c r="H30" s="113" t="s">
        <v>130</v>
      </c>
      <c r="I30" s="86"/>
      <c r="J30" s="265"/>
      <c r="K30" s="113" t="s">
        <v>130</v>
      </c>
      <c r="L30" s="86"/>
      <c r="M30" s="265"/>
      <c r="N30" s="113" t="s">
        <v>130</v>
      </c>
      <c r="O30" s="86"/>
      <c r="P30" s="265"/>
      <c r="Q30" s="113"/>
      <c r="R30" s="86">
        <v>0</v>
      </c>
      <c r="S30" s="265"/>
      <c r="T30" s="15"/>
      <c r="X30" s="18"/>
      <c r="Y30" s="15"/>
      <c r="Z30" s="15"/>
    </row>
    <row r="31" spans="1:26" ht="13.5" customHeight="1" x14ac:dyDescent="0.15">
      <c r="A31" s="449"/>
      <c r="B31" s="116" t="s">
        <v>370</v>
      </c>
      <c r="C31" s="86">
        <v>850</v>
      </c>
      <c r="D31" s="265"/>
      <c r="E31" s="140" t="s">
        <v>370</v>
      </c>
      <c r="F31" s="86">
        <v>40</v>
      </c>
      <c r="G31" s="265"/>
      <c r="H31" s="113" t="s">
        <v>370</v>
      </c>
      <c r="I31" s="86">
        <v>170</v>
      </c>
      <c r="J31" s="265"/>
      <c r="K31" s="113" t="s">
        <v>371</v>
      </c>
      <c r="L31" s="86">
        <v>20</v>
      </c>
      <c r="M31" s="265"/>
      <c r="N31" s="113" t="s">
        <v>372</v>
      </c>
      <c r="O31" s="86">
        <v>20</v>
      </c>
      <c r="P31" s="265"/>
      <c r="Q31" s="113" t="s">
        <v>373</v>
      </c>
      <c r="R31" s="86">
        <v>50</v>
      </c>
      <c r="S31" s="265"/>
      <c r="T31" s="15"/>
      <c r="X31" s="18"/>
      <c r="Y31" s="15"/>
      <c r="Z31" s="15"/>
    </row>
    <row r="32" spans="1:26" ht="13.5" customHeight="1" x14ac:dyDescent="0.15">
      <c r="A32" s="449"/>
      <c r="B32" s="116" t="s">
        <v>374</v>
      </c>
      <c r="C32" s="86">
        <v>210</v>
      </c>
      <c r="D32" s="265"/>
      <c r="E32" s="140" t="s">
        <v>375</v>
      </c>
      <c r="F32" s="86">
        <v>10</v>
      </c>
      <c r="G32" s="265"/>
      <c r="H32" s="113" t="s">
        <v>130</v>
      </c>
      <c r="I32" s="86"/>
      <c r="J32" s="265"/>
      <c r="K32" s="113" t="s">
        <v>130</v>
      </c>
      <c r="L32" s="86"/>
      <c r="M32" s="265"/>
      <c r="N32" s="113" t="s">
        <v>130</v>
      </c>
      <c r="O32" s="86"/>
      <c r="P32" s="265"/>
      <c r="Q32" s="113" t="s">
        <v>375</v>
      </c>
      <c r="R32" s="86">
        <v>10</v>
      </c>
      <c r="S32" s="265"/>
      <c r="T32" s="15"/>
      <c r="X32" s="18"/>
      <c r="Y32" s="15"/>
      <c r="Z32" s="15"/>
    </row>
    <row r="33" spans="1:26" ht="13.5" customHeight="1" x14ac:dyDescent="0.15">
      <c r="A33" s="449"/>
      <c r="B33" s="116" t="s">
        <v>376</v>
      </c>
      <c r="C33" s="86">
        <v>90</v>
      </c>
      <c r="D33" s="265"/>
      <c r="E33" s="140" t="s">
        <v>377</v>
      </c>
      <c r="F33" s="86">
        <v>10</v>
      </c>
      <c r="G33" s="265"/>
      <c r="H33" s="113" t="s">
        <v>130</v>
      </c>
      <c r="I33" s="86"/>
      <c r="J33" s="265"/>
      <c r="K33" s="113" t="s">
        <v>130</v>
      </c>
      <c r="L33" s="86"/>
      <c r="M33" s="265"/>
      <c r="N33" s="113" t="s">
        <v>130</v>
      </c>
      <c r="O33" s="86"/>
      <c r="P33" s="265"/>
      <c r="Q33" s="113" t="s">
        <v>130</v>
      </c>
      <c r="R33" s="86"/>
      <c r="S33" s="265"/>
      <c r="T33" s="15"/>
      <c r="X33" s="18"/>
      <c r="Y33" s="15"/>
      <c r="Z33" s="15"/>
    </row>
    <row r="34" spans="1:26" ht="13.5" customHeight="1" x14ac:dyDescent="0.15">
      <c r="A34" s="450"/>
      <c r="B34" s="127" t="s">
        <v>378</v>
      </c>
      <c r="C34" s="83">
        <v>320</v>
      </c>
      <c r="D34" s="108"/>
      <c r="E34" s="107" t="s">
        <v>379</v>
      </c>
      <c r="F34" s="83">
        <v>10</v>
      </c>
      <c r="G34" s="108"/>
      <c r="H34" s="111" t="s">
        <v>130</v>
      </c>
      <c r="I34" s="83"/>
      <c r="J34" s="108"/>
      <c r="K34" s="111" t="s">
        <v>130</v>
      </c>
      <c r="L34" s="83"/>
      <c r="M34" s="108"/>
      <c r="N34" s="111" t="s">
        <v>130</v>
      </c>
      <c r="O34" s="83"/>
      <c r="P34" s="108"/>
      <c r="Q34" s="111" t="s">
        <v>380</v>
      </c>
      <c r="R34" s="83">
        <v>10</v>
      </c>
      <c r="S34" s="108"/>
      <c r="T34" s="15"/>
      <c r="X34" s="17"/>
      <c r="Y34" s="17"/>
      <c r="Z34" s="17"/>
    </row>
    <row r="35" spans="1:26" ht="13.5" customHeight="1" thickBot="1" x14ac:dyDescent="0.2">
      <c r="A35" s="230">
        <f>SUM(C35,F35,I35,L35,O35,R35)</f>
        <v>9170</v>
      </c>
      <c r="B35" s="142" t="s">
        <v>180</v>
      </c>
      <c r="C35" s="138">
        <f>SUM(C25:C34)</f>
        <v>6550</v>
      </c>
      <c r="D35" s="130">
        <f>SUM(D25:D34)</f>
        <v>0</v>
      </c>
      <c r="E35" s="142" t="s">
        <v>180</v>
      </c>
      <c r="F35" s="138">
        <f>SUM(F25:F34)</f>
        <v>1190</v>
      </c>
      <c r="G35" s="130">
        <f>SUM(G25:G34)</f>
        <v>0</v>
      </c>
      <c r="H35" s="143" t="s">
        <v>180</v>
      </c>
      <c r="I35" s="138">
        <f>SUM(I25:I34)</f>
        <v>1020</v>
      </c>
      <c r="J35" s="130">
        <f>SUM(J25:J34)</f>
        <v>0</v>
      </c>
      <c r="K35" s="143" t="s">
        <v>180</v>
      </c>
      <c r="L35" s="138">
        <f>SUM(L25:L32)</f>
        <v>100</v>
      </c>
      <c r="M35" s="130">
        <f>SUM(M25:M34)</f>
        <v>0</v>
      </c>
      <c r="N35" s="143" t="s">
        <v>180</v>
      </c>
      <c r="O35" s="138">
        <f>SUM(O25:O34)</f>
        <v>90</v>
      </c>
      <c r="P35" s="130">
        <f>SUM(P25:P34)</f>
        <v>0</v>
      </c>
      <c r="Q35" s="143" t="s">
        <v>180</v>
      </c>
      <c r="R35" s="138">
        <f>SUM(R25:R34)</f>
        <v>220</v>
      </c>
      <c r="S35" s="130">
        <f>SUM(S25:S34)</f>
        <v>0</v>
      </c>
      <c r="T35" s="15"/>
      <c r="X35" s="17"/>
      <c r="Y35" s="17"/>
      <c r="Z35" s="17"/>
    </row>
    <row r="36" spans="1:26" ht="13.5" customHeight="1" x14ac:dyDescent="0.15">
      <c r="A36" s="231"/>
      <c r="B36" s="145" t="s">
        <v>130</v>
      </c>
      <c r="C36" s="132"/>
      <c r="D36" s="133"/>
      <c r="E36" s="145" t="s">
        <v>130</v>
      </c>
      <c r="F36" s="132"/>
      <c r="G36" s="133"/>
      <c r="H36" s="146" t="s">
        <v>130</v>
      </c>
      <c r="I36" s="132"/>
      <c r="J36" s="133"/>
      <c r="K36" s="146" t="s">
        <v>130</v>
      </c>
      <c r="L36" s="132"/>
      <c r="M36" s="133"/>
      <c r="N36" s="146" t="s">
        <v>130</v>
      </c>
      <c r="O36" s="132"/>
      <c r="P36" s="133"/>
      <c r="Q36" s="146" t="s">
        <v>130</v>
      </c>
      <c r="R36" s="132"/>
      <c r="S36" s="133"/>
      <c r="T36" s="15"/>
      <c r="X36" s="17"/>
      <c r="Y36" s="17"/>
      <c r="Z36" s="17"/>
    </row>
    <row r="37" spans="1:26" ht="13.5" customHeight="1" x14ac:dyDescent="0.15">
      <c r="A37" s="232" t="s">
        <v>12</v>
      </c>
      <c r="B37" s="127" t="s">
        <v>381</v>
      </c>
      <c r="C37" s="83">
        <v>1240</v>
      </c>
      <c r="D37" s="108"/>
      <c r="E37" s="107" t="s">
        <v>382</v>
      </c>
      <c r="F37" s="83">
        <v>60</v>
      </c>
      <c r="G37" s="108"/>
      <c r="H37" s="111" t="s">
        <v>381</v>
      </c>
      <c r="I37" s="83">
        <v>180</v>
      </c>
      <c r="J37" s="108"/>
      <c r="K37" s="107" t="s">
        <v>382</v>
      </c>
      <c r="L37" s="83">
        <v>30</v>
      </c>
      <c r="M37" s="108"/>
      <c r="N37" s="107" t="s">
        <v>382</v>
      </c>
      <c r="O37" s="83">
        <v>20</v>
      </c>
      <c r="P37" s="108"/>
      <c r="Q37" s="111" t="s">
        <v>383</v>
      </c>
      <c r="R37" s="83">
        <v>40</v>
      </c>
      <c r="S37" s="108"/>
      <c r="T37" s="15"/>
      <c r="X37" s="17"/>
      <c r="Y37" s="17"/>
      <c r="Z37" s="17"/>
    </row>
    <row r="38" spans="1:26" ht="13.5" customHeight="1" x14ac:dyDescent="0.15">
      <c r="A38" s="232"/>
      <c r="B38" s="116" t="s">
        <v>384</v>
      </c>
      <c r="C38" s="86">
        <v>300</v>
      </c>
      <c r="D38" s="265"/>
      <c r="E38" s="140" t="s">
        <v>385</v>
      </c>
      <c r="F38" s="86">
        <v>10</v>
      </c>
      <c r="G38" s="265"/>
      <c r="H38" s="113" t="s">
        <v>130</v>
      </c>
      <c r="I38" s="86"/>
      <c r="J38" s="265"/>
      <c r="K38" s="113" t="s">
        <v>130</v>
      </c>
      <c r="L38" s="86"/>
      <c r="M38" s="265"/>
      <c r="N38" s="113" t="s">
        <v>130</v>
      </c>
      <c r="O38" s="86"/>
      <c r="P38" s="265"/>
      <c r="Q38" s="113" t="s">
        <v>386</v>
      </c>
      <c r="R38" s="86">
        <v>10</v>
      </c>
      <c r="S38" s="265"/>
      <c r="T38" s="15"/>
      <c r="X38" s="17"/>
      <c r="Y38" s="17"/>
      <c r="Z38" s="17"/>
    </row>
    <row r="39" spans="1:26" ht="13.5" customHeight="1" x14ac:dyDescent="0.15">
      <c r="A39" s="232"/>
      <c r="B39" s="116" t="s">
        <v>387</v>
      </c>
      <c r="C39" s="86">
        <v>450</v>
      </c>
      <c r="D39" s="265"/>
      <c r="E39" s="140" t="s">
        <v>495</v>
      </c>
      <c r="F39" s="86">
        <v>10</v>
      </c>
      <c r="G39" s="265"/>
      <c r="H39" s="113" t="s">
        <v>130</v>
      </c>
      <c r="I39" s="86"/>
      <c r="J39" s="265"/>
      <c r="K39" s="113" t="s">
        <v>130</v>
      </c>
      <c r="L39" s="86"/>
      <c r="M39" s="265"/>
      <c r="N39" s="113" t="s">
        <v>130</v>
      </c>
      <c r="O39" s="86"/>
      <c r="P39" s="265"/>
      <c r="Q39" s="140" t="s">
        <v>495</v>
      </c>
      <c r="R39" s="86">
        <v>10</v>
      </c>
      <c r="S39" s="265"/>
      <c r="T39" s="15"/>
      <c r="X39" s="17"/>
      <c r="Y39" s="17"/>
      <c r="Z39" s="17"/>
    </row>
    <row r="40" spans="1:26" ht="13.5" customHeight="1" x14ac:dyDescent="0.15">
      <c r="A40" s="233"/>
      <c r="B40" s="116" t="s">
        <v>388</v>
      </c>
      <c r="C40" s="86">
        <v>790</v>
      </c>
      <c r="D40" s="265"/>
      <c r="E40" s="140" t="s">
        <v>389</v>
      </c>
      <c r="F40" s="86">
        <v>40</v>
      </c>
      <c r="G40" s="265"/>
      <c r="H40" s="113" t="s">
        <v>130</v>
      </c>
      <c r="I40" s="86"/>
      <c r="J40" s="265"/>
      <c r="K40" s="140" t="s">
        <v>389</v>
      </c>
      <c r="L40" s="86">
        <v>20</v>
      </c>
      <c r="M40" s="265"/>
      <c r="N40" s="140" t="s">
        <v>389</v>
      </c>
      <c r="O40" s="86">
        <v>10</v>
      </c>
      <c r="P40" s="265"/>
      <c r="Q40" s="113" t="s">
        <v>389</v>
      </c>
      <c r="R40" s="86">
        <v>20</v>
      </c>
      <c r="S40" s="265"/>
      <c r="T40" s="15"/>
      <c r="X40" s="17"/>
      <c r="Y40" s="17"/>
      <c r="Z40" s="17"/>
    </row>
    <row r="41" spans="1:26" ht="13.5" customHeight="1" x14ac:dyDescent="0.15">
      <c r="A41" s="232"/>
      <c r="B41" s="107" t="s">
        <v>130</v>
      </c>
      <c r="C41" s="83"/>
      <c r="D41" s="108">
        <f>C41</f>
        <v>0</v>
      </c>
      <c r="E41" s="107" t="s">
        <v>130</v>
      </c>
      <c r="F41" s="83"/>
      <c r="G41" s="108"/>
      <c r="H41" s="111" t="s">
        <v>130</v>
      </c>
      <c r="I41" s="83"/>
      <c r="J41" s="108"/>
      <c r="K41" s="111" t="s">
        <v>130</v>
      </c>
      <c r="L41" s="83"/>
      <c r="M41" s="108"/>
      <c r="N41" s="224" t="s">
        <v>130</v>
      </c>
      <c r="O41" s="93"/>
      <c r="P41" s="108"/>
      <c r="Q41" s="225" t="s">
        <v>130</v>
      </c>
      <c r="R41" s="94"/>
      <c r="S41" s="108"/>
      <c r="T41" s="15"/>
      <c r="X41" s="17"/>
      <c r="Y41" s="17"/>
      <c r="Z41" s="17"/>
    </row>
    <row r="42" spans="1:26" ht="13.5" customHeight="1" thickBot="1" x14ac:dyDescent="0.2">
      <c r="A42" s="230">
        <f>SUM(C42,F42,I42,L42,O42,R42)</f>
        <v>3240</v>
      </c>
      <c r="B42" s="142" t="s">
        <v>180</v>
      </c>
      <c r="C42" s="138">
        <f>SUM(C37:C41)</f>
        <v>2780</v>
      </c>
      <c r="D42" s="130">
        <f>SUM(D37:D41)</f>
        <v>0</v>
      </c>
      <c r="E42" s="142" t="s">
        <v>180</v>
      </c>
      <c r="F42" s="138">
        <f>SUM(F37:F41)</f>
        <v>120</v>
      </c>
      <c r="G42" s="130">
        <f>SUM(G37:G41)</f>
        <v>0</v>
      </c>
      <c r="H42" s="143" t="s">
        <v>180</v>
      </c>
      <c r="I42" s="138">
        <f>SUM(I37:I41)</f>
        <v>180</v>
      </c>
      <c r="J42" s="130">
        <f>SUM(J37:J41)</f>
        <v>0</v>
      </c>
      <c r="K42" s="143" t="s">
        <v>180</v>
      </c>
      <c r="L42" s="138">
        <f>SUM(L37:L41)</f>
        <v>50</v>
      </c>
      <c r="M42" s="130">
        <f>SUM(M37:M41)</f>
        <v>0</v>
      </c>
      <c r="N42" s="143" t="s">
        <v>180</v>
      </c>
      <c r="O42" s="138">
        <f>SUM(O37:O41)</f>
        <v>30</v>
      </c>
      <c r="P42" s="130">
        <f>SUM(P37:P41)</f>
        <v>0</v>
      </c>
      <c r="Q42" s="143" t="s">
        <v>180</v>
      </c>
      <c r="R42" s="138">
        <f>SUM(R37:R41)</f>
        <v>80</v>
      </c>
      <c r="S42" s="130">
        <f>SUM(S37:S41)</f>
        <v>0</v>
      </c>
      <c r="T42" s="15"/>
      <c r="X42" s="17"/>
      <c r="Y42" s="17"/>
      <c r="Z42" s="17"/>
    </row>
    <row r="43" spans="1:26" ht="13.5" customHeight="1" x14ac:dyDescent="0.15">
      <c r="A43" s="231"/>
      <c r="B43" s="145" t="s">
        <v>130</v>
      </c>
      <c r="C43" s="132"/>
      <c r="D43" s="133"/>
      <c r="E43" s="145" t="s">
        <v>130</v>
      </c>
      <c r="F43" s="132"/>
      <c r="G43" s="133"/>
      <c r="H43" s="146" t="s">
        <v>130</v>
      </c>
      <c r="I43" s="132"/>
      <c r="J43" s="133"/>
      <c r="K43" s="146" t="s">
        <v>130</v>
      </c>
      <c r="L43" s="132"/>
      <c r="M43" s="133"/>
      <c r="N43" s="146" t="s">
        <v>130</v>
      </c>
      <c r="O43" s="132"/>
      <c r="P43" s="133"/>
      <c r="Q43" s="146" t="s">
        <v>130</v>
      </c>
      <c r="R43" s="132"/>
      <c r="S43" s="226"/>
      <c r="T43" s="15"/>
      <c r="X43" s="17"/>
      <c r="Y43" s="17"/>
      <c r="Z43" s="17"/>
    </row>
    <row r="44" spans="1:26" ht="13.5" customHeight="1" thickBot="1" x14ac:dyDescent="0.2">
      <c r="A44" s="230">
        <f>SUM(A14,A23,A35,A42)</f>
        <v>22110</v>
      </c>
      <c r="B44" s="142" t="s">
        <v>173</v>
      </c>
      <c r="C44" s="138">
        <f>SUM(C14,C23,C35,C42)</f>
        <v>16900</v>
      </c>
      <c r="D44" s="121">
        <f>SUM(D14,D23,D35,D42)</f>
        <v>0</v>
      </c>
      <c r="E44" s="142" t="s">
        <v>173</v>
      </c>
      <c r="F44" s="138">
        <f>SUM(F14,F23,F35,F42)</f>
        <v>1890</v>
      </c>
      <c r="G44" s="121">
        <f>SUM(G14,G23,G35,G42)</f>
        <v>0</v>
      </c>
      <c r="H44" s="143" t="s">
        <v>173</v>
      </c>
      <c r="I44" s="138">
        <f>SUM(I14,I23,I35,I42)</f>
        <v>2210</v>
      </c>
      <c r="J44" s="121">
        <f>SUM(J14,J23,J35,J42)</f>
        <v>0</v>
      </c>
      <c r="K44" s="143" t="s">
        <v>173</v>
      </c>
      <c r="L44" s="138">
        <f>SUM(L14,L23,L35,L42)</f>
        <v>350</v>
      </c>
      <c r="M44" s="121">
        <f>SUM(M14,M23,M35,M42)</f>
        <v>0</v>
      </c>
      <c r="N44" s="143" t="s">
        <v>173</v>
      </c>
      <c r="O44" s="138">
        <f>SUM(O14,O23,O35,O42)</f>
        <v>180</v>
      </c>
      <c r="P44" s="121">
        <f>SUM(P14,P23,P35,P42)</f>
        <v>0</v>
      </c>
      <c r="Q44" s="143" t="s">
        <v>173</v>
      </c>
      <c r="R44" s="138">
        <f>SUM(R14,R23,R35,R42)</f>
        <v>580</v>
      </c>
      <c r="S44" s="121">
        <f>SUM(S14,S23,S35,S42)</f>
        <v>0</v>
      </c>
      <c r="T44" s="15"/>
    </row>
    <row r="45" spans="1:26" ht="13.5" customHeight="1" x14ac:dyDescent="0.15">
      <c r="A45" s="234" t="s">
        <v>13</v>
      </c>
      <c r="B45" s="227" t="s">
        <v>130</v>
      </c>
      <c r="C45" s="17"/>
      <c r="D45" s="17"/>
      <c r="E45" s="227" t="s">
        <v>130</v>
      </c>
      <c r="F45" s="17"/>
      <c r="G45" s="17"/>
      <c r="H45" s="228" t="s">
        <v>130</v>
      </c>
      <c r="I45" s="17"/>
      <c r="J45" s="17"/>
      <c r="K45" s="228" t="s">
        <v>130</v>
      </c>
      <c r="L45" s="17"/>
      <c r="M45" s="17"/>
      <c r="N45" s="228" t="s">
        <v>130</v>
      </c>
      <c r="O45" s="17"/>
      <c r="P45" s="17"/>
      <c r="Q45" s="229" t="s">
        <v>130</v>
      </c>
      <c r="R45" s="21"/>
      <c r="S45" s="21"/>
    </row>
    <row r="46" spans="1:26" ht="13.5" customHeight="1" thickBot="1" x14ac:dyDescent="0.2">
      <c r="A46" s="230">
        <f>SUM(C46,F46,I46,L46,O46,R46)</f>
        <v>279250</v>
      </c>
      <c r="B46" s="142" t="s">
        <v>173</v>
      </c>
      <c r="C46" s="138">
        <f>SUM(愛媛1!C53,愛媛2!C43,愛媛3!C51,愛媛4!C45,愛媛5!C54,愛媛6!C44)</f>
        <v>168040</v>
      </c>
      <c r="D46" s="121">
        <f>SUM(愛媛1!D53,愛媛2!D43,愛媛3!D51,愛媛4!D45,愛媛5!D54,愛媛6!D44)</f>
        <v>0</v>
      </c>
      <c r="E46" s="142" t="s">
        <v>173</v>
      </c>
      <c r="F46" s="138">
        <f>SUM(愛媛1!F53,愛媛2!F43,愛媛3!F51,愛媛4!F45,愛媛5!F54,愛媛6!F44)</f>
        <v>42310</v>
      </c>
      <c r="G46" s="121">
        <f>SUM(愛媛1!G53,愛媛2!G43,愛媛3!G51,愛媛4!G45,愛媛5!G54,愛媛6!G44)</f>
        <v>0</v>
      </c>
      <c r="H46" s="143" t="s">
        <v>173</v>
      </c>
      <c r="I46" s="138">
        <f>SUM(愛媛1!I53,愛媛2!I43,愛媛3!I51,愛媛4!I45,愛媛5!I54,愛媛6!I44)</f>
        <v>45000</v>
      </c>
      <c r="J46" s="121">
        <f>SUM(愛媛1!J53,愛媛2!J43,愛媛3!J51,愛媛4!J45,愛媛5!J54,愛媛6!J44)</f>
        <v>0</v>
      </c>
      <c r="K46" s="143" t="s">
        <v>396</v>
      </c>
      <c r="L46" s="138">
        <f>SUM(愛媛1!L53,愛媛2!L43,愛媛3!L51,愛媛4!L45,愛媛5!L54,愛媛6!L44)</f>
        <v>9980</v>
      </c>
      <c r="M46" s="121">
        <f>SUM(愛媛1!M53,愛媛2!M43,愛媛3!M51,愛媛4!M45,愛媛5!M54,愛媛6!M44)</f>
        <v>0</v>
      </c>
      <c r="N46" s="143" t="s">
        <v>173</v>
      </c>
      <c r="O46" s="138">
        <f>SUM(愛媛1!O53,愛媛2!O43,愛媛3!O51,愛媛4!O45,愛媛5!O54,愛媛6!O44)</f>
        <v>3830</v>
      </c>
      <c r="P46" s="121">
        <f>SUM(愛媛1!P53,愛媛2!P43,愛媛3!P51,愛媛4!P45,愛媛5!P54,愛媛6!P44)</f>
        <v>0</v>
      </c>
      <c r="Q46" s="143" t="s">
        <v>173</v>
      </c>
      <c r="R46" s="138">
        <f>SUM(愛媛1!R53,愛媛2!R43,愛媛3!R51,愛媛4!R45,愛媛5!R54,愛媛6!R44)</f>
        <v>10090</v>
      </c>
      <c r="S46" s="121">
        <f>SUM(愛媛1!S53,愛媛2!S43,愛媛3!S51,愛媛4!S45,愛媛5!S54,愛媛6!S44)</f>
        <v>0</v>
      </c>
      <c r="T46" s="15"/>
      <c r="V46" s="82"/>
    </row>
    <row r="47" spans="1:26" ht="13.5" customHeight="1" x14ac:dyDescent="0.15">
      <c r="A47" s="20" t="s">
        <v>410</v>
      </c>
    </row>
    <row r="48" spans="1:26" ht="13.5" customHeight="1" x14ac:dyDescent="0.15"/>
    <row r="49" spans="19:19" ht="13.5" customHeight="1" x14ac:dyDescent="0.15"/>
    <row r="50" spans="19:19" ht="13.5" customHeight="1" x14ac:dyDescent="0.15">
      <c r="S50" s="25" t="str">
        <f>愛媛1!S56</f>
        <v>(2025.04月)</v>
      </c>
    </row>
    <row r="51" spans="19:19" ht="13.5" customHeight="1" x14ac:dyDescent="0.15"/>
    <row r="52" spans="19:19" ht="13.5" customHeight="1" x14ac:dyDescent="0.15"/>
    <row r="53" spans="19:19" ht="13.5" customHeight="1" x14ac:dyDescent="0.15"/>
  </sheetData>
  <mergeCells count="12">
    <mergeCell ref="A9:A13"/>
    <mergeCell ref="A25:A34"/>
    <mergeCell ref="K2:K5"/>
    <mergeCell ref="A7:A8"/>
    <mergeCell ref="A2:E5"/>
    <mergeCell ref="F2:F5"/>
    <mergeCell ref="G2:J5"/>
    <mergeCell ref="L3:M5"/>
    <mergeCell ref="N3:O5"/>
    <mergeCell ref="P2:R5"/>
    <mergeCell ref="S2:S5"/>
    <mergeCell ref="U8:U12"/>
  </mergeCells>
  <phoneticPr fontId="6"/>
  <conditionalFormatting sqref="B9:B46">
    <cfRule type="expression" dxfId="26" priority="7">
      <formula>C9&lt;D9</formula>
    </cfRule>
  </conditionalFormatting>
  <conditionalFormatting sqref="E9:E46">
    <cfRule type="expression" dxfId="25" priority="6">
      <formula>F9&lt;G9</formula>
    </cfRule>
  </conditionalFormatting>
  <conditionalFormatting sqref="H9">
    <cfRule type="expression" dxfId="24" priority="24">
      <formula>I9&lt;J9</formula>
    </cfRule>
  </conditionalFormatting>
  <conditionalFormatting sqref="H11:H46">
    <cfRule type="expression" dxfId="23" priority="2">
      <formula>I11&lt;J11</formula>
    </cfRule>
  </conditionalFormatting>
  <conditionalFormatting sqref="K9:K46">
    <cfRule type="expression" dxfId="22" priority="5">
      <formula>L9&lt;M9</formula>
    </cfRule>
  </conditionalFormatting>
  <conditionalFormatting sqref="N9:N46">
    <cfRule type="expression" dxfId="21" priority="4">
      <formula>O9&lt;P9</formula>
    </cfRule>
  </conditionalFormatting>
  <conditionalFormatting sqref="Q9:Q46">
    <cfRule type="expression" dxfId="20" priority="1">
      <formula>R9&lt;S9</formula>
    </cfRule>
  </conditionalFormatting>
  <printOptions horizontalCentered="1"/>
  <pageMargins left="0.43307086614173229" right="0.19685039370078741" top="0.39370078740157483" bottom="0.19685039370078741" header="0.19685039370078741" footer="0.19685039370078741"/>
  <pageSetup paperSize="9" scale="80" orientation="landscape" horizontalDpi="4294967292" verticalDpi="196"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7D244-AA2B-4365-83E8-E3D684A63A4F}">
  <sheetPr>
    <pageSetUpPr fitToPage="1"/>
  </sheetPr>
  <dimension ref="A1:Z58"/>
  <sheetViews>
    <sheetView showZeros="0" zoomScale="75" zoomScaleNormal="75" workbookViewId="0">
      <selection activeCell="E36" sqref="E36"/>
    </sheetView>
  </sheetViews>
  <sheetFormatPr defaultColWidth="8.5" defaultRowHeight="13.5" x14ac:dyDescent="0.15"/>
  <cols>
    <col min="1" max="1" width="9.5" style="1" customWidth="1"/>
    <col min="2" max="2" width="11.25" style="1" customWidth="1"/>
    <col min="3" max="4" width="8.125" style="1" customWidth="1"/>
    <col min="5" max="5" width="11.25" style="1" customWidth="1"/>
    <col min="6" max="7" width="8.125" style="1" customWidth="1"/>
    <col min="8" max="8" width="11.25" style="1" customWidth="1"/>
    <col min="9" max="10" width="8.125" style="1" customWidth="1"/>
    <col min="11" max="11" width="11.25" style="1" customWidth="1"/>
    <col min="12" max="13" width="8.125" style="1" customWidth="1"/>
    <col min="14" max="14" width="11.25" style="1" customWidth="1"/>
    <col min="15" max="16" width="8.125" style="1" customWidth="1"/>
    <col min="17" max="17" width="11.25" style="1" customWidth="1"/>
    <col min="18" max="19" width="8.125" style="1" customWidth="1"/>
    <col min="20" max="20" width="1.625" style="1" customWidth="1"/>
    <col min="21" max="21" width="3.375" style="1" customWidth="1"/>
    <col min="22" max="16384" width="8.5" style="1"/>
  </cols>
  <sheetData>
    <row r="1" spans="1:21" s="4" customFormat="1" ht="18.75" customHeight="1" x14ac:dyDescent="0.15">
      <c r="A1" s="44" t="s">
        <v>89</v>
      </c>
      <c r="B1" s="45"/>
      <c r="C1" s="45"/>
      <c r="D1" s="45"/>
      <c r="E1" s="45"/>
      <c r="F1" s="48"/>
      <c r="G1" s="45" t="s">
        <v>90</v>
      </c>
      <c r="H1" s="45"/>
      <c r="I1" s="45"/>
      <c r="J1" s="48"/>
      <c r="K1" s="49" t="s">
        <v>91</v>
      </c>
      <c r="L1" s="45" t="s">
        <v>78</v>
      </c>
      <c r="M1" s="45"/>
      <c r="N1" s="45"/>
      <c r="O1" s="48"/>
      <c r="P1" s="45" t="s">
        <v>92</v>
      </c>
      <c r="Q1" s="45"/>
      <c r="R1" s="46"/>
      <c r="S1" s="47" t="s">
        <v>42</v>
      </c>
    </row>
    <row r="2" spans="1:21" ht="14.25" customHeight="1" x14ac:dyDescent="0.15">
      <c r="A2" s="400">
        <f>市郡別!A4</f>
        <v>0</v>
      </c>
      <c r="B2" s="401"/>
      <c r="C2" s="401"/>
      <c r="D2" s="401"/>
      <c r="E2" s="401"/>
      <c r="F2" s="406" t="s">
        <v>100</v>
      </c>
      <c r="G2" s="409">
        <f>市郡別!E4</f>
        <v>0</v>
      </c>
      <c r="H2" s="410"/>
      <c r="I2" s="410"/>
      <c r="J2" s="411"/>
      <c r="K2" s="418">
        <f>市郡別!I4</f>
        <v>0</v>
      </c>
      <c r="L2" s="2" t="s">
        <v>102</v>
      </c>
      <c r="M2" s="3"/>
      <c r="N2" s="2" t="s">
        <v>103</v>
      </c>
      <c r="O2" s="50"/>
      <c r="P2" s="421">
        <f>市郡別!N4</f>
        <v>0</v>
      </c>
      <c r="Q2" s="422"/>
      <c r="R2" s="423"/>
      <c r="S2" s="430">
        <f>市郡別!Q4</f>
        <v>0</v>
      </c>
    </row>
    <row r="3" spans="1:21" ht="14.25" customHeight="1" x14ac:dyDescent="0.15">
      <c r="A3" s="402"/>
      <c r="B3" s="403"/>
      <c r="C3" s="403"/>
      <c r="D3" s="403"/>
      <c r="E3" s="403"/>
      <c r="F3" s="407"/>
      <c r="G3" s="412"/>
      <c r="H3" s="413"/>
      <c r="I3" s="413"/>
      <c r="J3" s="414"/>
      <c r="K3" s="419"/>
      <c r="L3" s="388">
        <f>SUM(D49,G49,J49,M49,P49)</f>
        <v>0</v>
      </c>
      <c r="M3" s="389"/>
      <c r="N3" s="394">
        <f>L3</f>
        <v>0</v>
      </c>
      <c r="O3" s="395"/>
      <c r="P3" s="424"/>
      <c r="Q3" s="425"/>
      <c r="R3" s="426"/>
      <c r="S3" s="431"/>
    </row>
    <row r="4" spans="1:21" ht="14.25" customHeight="1" x14ac:dyDescent="0.15">
      <c r="A4" s="402"/>
      <c r="B4" s="403"/>
      <c r="C4" s="403"/>
      <c r="D4" s="403"/>
      <c r="E4" s="403"/>
      <c r="F4" s="407"/>
      <c r="G4" s="412"/>
      <c r="H4" s="413"/>
      <c r="I4" s="413"/>
      <c r="J4" s="414"/>
      <c r="K4" s="419"/>
      <c r="L4" s="390"/>
      <c r="M4" s="391"/>
      <c r="N4" s="396"/>
      <c r="O4" s="397"/>
      <c r="P4" s="424"/>
      <c r="Q4" s="425"/>
      <c r="R4" s="426"/>
      <c r="S4" s="431"/>
    </row>
    <row r="5" spans="1:21" ht="14.25" customHeight="1" thickBot="1" x14ac:dyDescent="0.2">
      <c r="A5" s="404"/>
      <c r="B5" s="405"/>
      <c r="C5" s="405"/>
      <c r="D5" s="405"/>
      <c r="E5" s="405"/>
      <c r="F5" s="408"/>
      <c r="G5" s="415"/>
      <c r="H5" s="416"/>
      <c r="I5" s="416"/>
      <c r="J5" s="417"/>
      <c r="K5" s="420"/>
      <c r="L5" s="392"/>
      <c r="M5" s="393"/>
      <c r="N5" s="398"/>
      <c r="O5" s="399"/>
      <c r="P5" s="427"/>
      <c r="Q5" s="428"/>
      <c r="R5" s="429"/>
      <c r="S5" s="432"/>
    </row>
    <row r="6" spans="1:21" ht="7.5" customHeight="1" thickBot="1" x14ac:dyDescent="0.2"/>
    <row r="7" spans="1:21" s="13" customFormat="1" ht="15" customHeight="1" thickBot="1" x14ac:dyDescent="0.2">
      <c r="A7" s="433" t="s">
        <v>101</v>
      </c>
      <c r="B7" s="356" t="s">
        <v>14</v>
      </c>
      <c r="C7" s="6"/>
      <c r="D7" s="6"/>
      <c r="E7" s="356" t="s">
        <v>465</v>
      </c>
      <c r="F7" s="6"/>
      <c r="G7" s="6"/>
      <c r="H7" s="356" t="s">
        <v>468</v>
      </c>
      <c r="I7" s="6"/>
      <c r="J7" s="9"/>
      <c r="K7" s="357" t="s">
        <v>479</v>
      </c>
      <c r="L7" s="6"/>
      <c r="M7" s="7"/>
      <c r="N7" s="357" t="s">
        <v>482</v>
      </c>
      <c r="O7" s="6"/>
      <c r="P7" s="7"/>
      <c r="Q7" s="358" t="s">
        <v>105</v>
      </c>
      <c r="R7" s="6"/>
      <c r="S7" s="11"/>
      <c r="T7" s="12"/>
    </row>
    <row r="8" spans="1:21" ht="15" customHeight="1" x14ac:dyDescent="0.15">
      <c r="A8" s="434"/>
      <c r="B8" s="14" t="s">
        <v>97</v>
      </c>
      <c r="C8" s="14" t="s">
        <v>98</v>
      </c>
      <c r="D8" s="39" t="s">
        <v>99</v>
      </c>
      <c r="E8" s="14" t="s">
        <v>97</v>
      </c>
      <c r="F8" s="14" t="s">
        <v>98</v>
      </c>
      <c r="G8" s="39" t="s">
        <v>99</v>
      </c>
      <c r="H8" s="14" t="s">
        <v>97</v>
      </c>
      <c r="I8" s="14" t="s">
        <v>98</v>
      </c>
      <c r="J8" s="40" t="s">
        <v>99</v>
      </c>
      <c r="K8" s="14" t="s">
        <v>97</v>
      </c>
      <c r="L8" s="14" t="s">
        <v>98</v>
      </c>
      <c r="M8" s="40" t="s">
        <v>99</v>
      </c>
      <c r="N8" s="14" t="s">
        <v>97</v>
      </c>
      <c r="O8" s="14" t="s">
        <v>98</v>
      </c>
      <c r="P8" s="40" t="s">
        <v>99</v>
      </c>
      <c r="Q8" s="14" t="s">
        <v>97</v>
      </c>
      <c r="R8" s="14" t="s">
        <v>98</v>
      </c>
      <c r="S8" s="40" t="s">
        <v>99</v>
      </c>
      <c r="T8" s="15"/>
      <c r="U8" s="387" t="s">
        <v>492</v>
      </c>
    </row>
    <row r="9" spans="1:21" ht="15" customHeight="1" x14ac:dyDescent="0.15">
      <c r="A9" s="435" t="s">
        <v>491</v>
      </c>
      <c r="B9" s="307" t="s">
        <v>111</v>
      </c>
      <c r="C9" s="334">
        <v>400</v>
      </c>
      <c r="D9" s="335"/>
      <c r="E9" s="307" t="s">
        <v>184</v>
      </c>
      <c r="F9" s="88">
        <v>1300</v>
      </c>
      <c r="G9" s="335"/>
      <c r="H9" s="109" t="s">
        <v>440</v>
      </c>
      <c r="I9" s="288">
        <v>1200</v>
      </c>
      <c r="J9" s="335"/>
      <c r="K9" s="336" t="s">
        <v>366</v>
      </c>
      <c r="L9" s="334">
        <v>150</v>
      </c>
      <c r="M9" s="335"/>
      <c r="N9" s="336" t="s">
        <v>329</v>
      </c>
      <c r="O9" s="288">
        <v>300</v>
      </c>
      <c r="P9" s="347"/>
      <c r="Q9" s="109"/>
      <c r="R9" s="88"/>
      <c r="S9" s="335"/>
      <c r="T9" s="15"/>
      <c r="U9" s="387"/>
    </row>
    <row r="10" spans="1:21" ht="15" customHeight="1" x14ac:dyDescent="0.15">
      <c r="A10" s="436"/>
      <c r="B10" s="115" t="s">
        <v>112</v>
      </c>
      <c r="C10" s="86">
        <v>600</v>
      </c>
      <c r="D10" s="265"/>
      <c r="E10" s="115" t="s">
        <v>185</v>
      </c>
      <c r="F10" s="86">
        <v>200</v>
      </c>
      <c r="G10" s="265"/>
      <c r="H10" s="267" t="s">
        <v>216</v>
      </c>
      <c r="I10" s="85">
        <v>1300</v>
      </c>
      <c r="J10" s="265"/>
      <c r="K10" s="113" t="s">
        <v>359</v>
      </c>
      <c r="L10" s="86">
        <v>800</v>
      </c>
      <c r="M10" s="265"/>
      <c r="N10" s="117" t="s">
        <v>331</v>
      </c>
      <c r="O10" s="85">
        <v>700</v>
      </c>
      <c r="P10" s="348"/>
      <c r="Q10" s="267"/>
      <c r="R10" s="86"/>
      <c r="S10" s="265"/>
      <c r="T10" s="15"/>
      <c r="U10" s="387"/>
    </row>
    <row r="11" spans="1:21" ht="15" customHeight="1" x14ac:dyDescent="0.15">
      <c r="A11" s="436"/>
      <c r="B11" s="115" t="s">
        <v>118</v>
      </c>
      <c r="C11" s="86">
        <v>1200</v>
      </c>
      <c r="D11" s="265"/>
      <c r="E11" s="115"/>
      <c r="F11" s="86">
        <v>0</v>
      </c>
      <c r="G11" s="265"/>
      <c r="H11" s="267" t="s">
        <v>221</v>
      </c>
      <c r="I11" s="85">
        <v>500</v>
      </c>
      <c r="J11" s="268"/>
      <c r="K11" s="113" t="s">
        <v>361</v>
      </c>
      <c r="L11" s="86">
        <v>50</v>
      </c>
      <c r="M11" s="265"/>
      <c r="N11" s="117" t="s">
        <v>483</v>
      </c>
      <c r="O11" s="85">
        <v>100</v>
      </c>
      <c r="P11" s="348"/>
      <c r="Q11" s="267"/>
      <c r="R11" s="86"/>
      <c r="S11" s="265"/>
      <c r="T11" s="15"/>
      <c r="U11" s="387"/>
    </row>
    <row r="12" spans="1:21" ht="15" customHeight="1" x14ac:dyDescent="0.15">
      <c r="A12" s="436"/>
      <c r="B12" s="115" t="s">
        <v>121</v>
      </c>
      <c r="C12" s="86">
        <v>650</v>
      </c>
      <c r="D12" s="265"/>
      <c r="E12" s="115"/>
      <c r="F12" s="86"/>
      <c r="G12" s="265"/>
      <c r="H12" s="267" t="s">
        <v>222</v>
      </c>
      <c r="I12" s="85">
        <v>800</v>
      </c>
      <c r="J12" s="268"/>
      <c r="K12" s="113" t="s">
        <v>362</v>
      </c>
      <c r="L12" s="86">
        <v>250</v>
      </c>
      <c r="M12" s="265"/>
      <c r="N12" s="117" t="s">
        <v>338</v>
      </c>
      <c r="O12" s="85">
        <v>150</v>
      </c>
      <c r="P12" s="348"/>
      <c r="Q12" s="267"/>
      <c r="R12" s="86"/>
      <c r="S12" s="265"/>
      <c r="T12" s="15"/>
      <c r="U12" s="387"/>
    </row>
    <row r="13" spans="1:21" ht="15" customHeight="1" x14ac:dyDescent="0.15">
      <c r="A13" s="436"/>
      <c r="B13" s="115" t="s">
        <v>127</v>
      </c>
      <c r="C13" s="86">
        <v>1300</v>
      </c>
      <c r="D13" s="265"/>
      <c r="E13" s="140"/>
      <c r="F13" s="86"/>
      <c r="G13" s="265"/>
      <c r="H13" s="267" t="s">
        <v>223</v>
      </c>
      <c r="I13" s="85">
        <v>550</v>
      </c>
      <c r="J13" s="268"/>
      <c r="K13" s="112" t="s">
        <v>370</v>
      </c>
      <c r="L13" s="86">
        <v>100</v>
      </c>
      <c r="M13" s="265"/>
      <c r="N13" s="117" t="s">
        <v>484</v>
      </c>
      <c r="O13" s="85">
        <v>50</v>
      </c>
      <c r="P13" s="348"/>
      <c r="Q13" s="267"/>
      <c r="R13" s="86"/>
      <c r="S13" s="265"/>
      <c r="T13" s="15"/>
    </row>
    <row r="14" spans="1:21" ht="15" customHeight="1" thickBot="1" x14ac:dyDescent="0.2">
      <c r="A14" s="436"/>
      <c r="B14" s="115" t="s">
        <v>129</v>
      </c>
      <c r="C14" s="86">
        <v>1500</v>
      </c>
      <c r="D14" s="265"/>
      <c r="E14" s="333" t="s">
        <v>173</v>
      </c>
      <c r="F14" s="138">
        <f>SUM(F9:F13)</f>
        <v>1500</v>
      </c>
      <c r="G14" s="121">
        <f>SUM(G9:G13)</f>
        <v>0</v>
      </c>
      <c r="H14" s="267" t="s">
        <v>232</v>
      </c>
      <c r="I14" s="271">
        <v>150</v>
      </c>
      <c r="J14" s="268"/>
      <c r="K14" s="113"/>
      <c r="L14" s="86"/>
      <c r="M14" s="265"/>
      <c r="N14" s="113"/>
      <c r="O14" s="86"/>
      <c r="P14" s="348"/>
      <c r="Q14" s="112"/>
      <c r="R14" s="86"/>
      <c r="S14" s="265"/>
      <c r="T14" s="15"/>
    </row>
    <row r="15" spans="1:21" ht="15" customHeight="1" thickBot="1" x14ac:dyDescent="0.2">
      <c r="A15" s="436"/>
      <c r="B15" s="115" t="s">
        <v>134</v>
      </c>
      <c r="C15" s="86">
        <v>1000</v>
      </c>
      <c r="D15" s="265"/>
      <c r="E15" s="113"/>
      <c r="F15" s="86"/>
      <c r="G15" s="265"/>
      <c r="H15" s="324"/>
      <c r="I15" s="85"/>
      <c r="J15" s="268"/>
      <c r="K15" s="333" t="s">
        <v>173</v>
      </c>
      <c r="L15" s="138">
        <f>SUM(L9:L14)</f>
        <v>1350</v>
      </c>
      <c r="M15" s="121">
        <f>SUM(M9:M13)</f>
        <v>0</v>
      </c>
      <c r="N15" s="333" t="s">
        <v>173</v>
      </c>
      <c r="O15" s="138">
        <f>SUM(O9:O13)</f>
        <v>1300</v>
      </c>
      <c r="P15" s="349">
        <f>SUM(P9:P14)</f>
        <v>0</v>
      </c>
      <c r="Q15" s="112"/>
      <c r="R15" s="86"/>
      <c r="S15" s="265"/>
      <c r="T15" s="15"/>
    </row>
    <row r="16" spans="1:21" ht="15" customHeight="1" thickBot="1" x14ac:dyDescent="0.2">
      <c r="A16" s="436"/>
      <c r="B16" s="115" t="s">
        <v>136</v>
      </c>
      <c r="C16" s="86">
        <v>600</v>
      </c>
      <c r="D16" s="265"/>
      <c r="E16" s="356" t="s">
        <v>466</v>
      </c>
      <c r="F16" s="6"/>
      <c r="G16" s="7"/>
      <c r="H16" s="267" t="s">
        <v>236</v>
      </c>
      <c r="I16" s="85">
        <v>150</v>
      </c>
      <c r="J16" s="268"/>
      <c r="K16" s="272"/>
      <c r="L16" s="86"/>
      <c r="M16" s="265"/>
      <c r="N16" s="113"/>
      <c r="O16" s="86"/>
      <c r="P16" s="348"/>
      <c r="Q16" s="267"/>
      <c r="R16" s="86"/>
      <c r="S16" s="265"/>
      <c r="T16" s="15"/>
    </row>
    <row r="17" spans="1:26" ht="15" customHeight="1" thickBot="1" x14ac:dyDescent="0.2">
      <c r="A17" s="436"/>
      <c r="B17" s="115" t="s">
        <v>137</v>
      </c>
      <c r="C17" s="86">
        <v>400</v>
      </c>
      <c r="D17" s="265"/>
      <c r="E17" s="14" t="s">
        <v>97</v>
      </c>
      <c r="F17" s="14" t="s">
        <v>98</v>
      </c>
      <c r="G17" s="40" t="s">
        <v>99</v>
      </c>
      <c r="H17" s="267"/>
      <c r="I17" s="85"/>
      <c r="J17" s="268"/>
      <c r="K17" s="356" t="s">
        <v>23</v>
      </c>
      <c r="L17" s="6"/>
      <c r="M17" s="7"/>
      <c r="N17" s="356" t="s">
        <v>485</v>
      </c>
      <c r="O17" s="6"/>
      <c r="P17" s="350"/>
      <c r="Q17" s="267"/>
      <c r="R17" s="86"/>
      <c r="S17" s="265"/>
      <c r="T17" s="15"/>
    </row>
    <row r="18" spans="1:26" ht="15" customHeight="1" thickBot="1" x14ac:dyDescent="0.2">
      <c r="A18" s="436"/>
      <c r="B18" s="115" t="s">
        <v>140</v>
      </c>
      <c r="C18" s="86">
        <v>1100</v>
      </c>
      <c r="D18" s="265"/>
      <c r="E18" s="107" t="s">
        <v>192</v>
      </c>
      <c r="F18" s="83">
        <v>500</v>
      </c>
      <c r="G18" s="108"/>
      <c r="H18" s="333" t="s">
        <v>173</v>
      </c>
      <c r="I18" s="138">
        <f>SUM(I9:I17)</f>
        <v>4650</v>
      </c>
      <c r="J18" s="121">
        <f>SUM(J9:J17)</f>
        <v>0</v>
      </c>
      <c r="K18" s="14" t="s">
        <v>97</v>
      </c>
      <c r="L18" s="14" t="s">
        <v>98</v>
      </c>
      <c r="M18" s="40" t="s">
        <v>99</v>
      </c>
      <c r="N18" s="14" t="s">
        <v>97</v>
      </c>
      <c r="O18" s="14" t="s">
        <v>98</v>
      </c>
      <c r="P18" s="351" t="s">
        <v>99</v>
      </c>
      <c r="Q18" s="112"/>
      <c r="R18" s="86"/>
      <c r="S18" s="268"/>
      <c r="T18" s="15"/>
    </row>
    <row r="19" spans="1:26" ht="15" customHeight="1" thickBot="1" x14ac:dyDescent="0.2">
      <c r="A19" s="436"/>
      <c r="B19" s="164" t="s">
        <v>143</v>
      </c>
      <c r="C19" s="86">
        <v>1500</v>
      </c>
      <c r="D19" s="265"/>
      <c r="E19" s="140" t="s">
        <v>195</v>
      </c>
      <c r="F19" s="86">
        <v>200</v>
      </c>
      <c r="G19" s="265"/>
      <c r="H19" s="112"/>
      <c r="I19" s="86"/>
      <c r="J19" s="268"/>
      <c r="K19" s="272" t="s">
        <v>339</v>
      </c>
      <c r="L19" s="86">
        <v>800</v>
      </c>
      <c r="M19" s="265"/>
      <c r="N19" s="117" t="s">
        <v>486</v>
      </c>
      <c r="O19" s="85">
        <v>500</v>
      </c>
      <c r="P19" s="348"/>
      <c r="Q19" s="267"/>
      <c r="R19" s="86"/>
      <c r="S19" s="265"/>
      <c r="T19" s="15"/>
      <c r="X19" s="17"/>
      <c r="Y19" s="17"/>
      <c r="Z19" s="17"/>
    </row>
    <row r="20" spans="1:26" ht="15" customHeight="1" thickBot="1" x14ac:dyDescent="0.2">
      <c r="A20" s="436"/>
      <c r="B20" s="115" t="s">
        <v>148</v>
      </c>
      <c r="C20" s="86">
        <v>500</v>
      </c>
      <c r="D20" s="265"/>
      <c r="E20" s="140"/>
      <c r="F20" s="86"/>
      <c r="G20" s="265"/>
      <c r="H20" s="356" t="s">
        <v>19</v>
      </c>
      <c r="I20" s="6"/>
      <c r="J20" s="7"/>
      <c r="K20" s="112" t="s">
        <v>343</v>
      </c>
      <c r="L20" s="86">
        <v>400</v>
      </c>
      <c r="M20" s="265"/>
      <c r="N20" s="117" t="s">
        <v>308</v>
      </c>
      <c r="O20" s="85">
        <v>1900</v>
      </c>
      <c r="P20" s="348"/>
      <c r="Q20" s="112"/>
      <c r="R20" s="273"/>
      <c r="S20" s="265"/>
      <c r="T20" s="15"/>
      <c r="X20" s="17"/>
      <c r="Y20" s="17"/>
      <c r="Z20" s="17"/>
    </row>
    <row r="21" spans="1:26" ht="15" customHeight="1" x14ac:dyDescent="0.15">
      <c r="A21" s="436"/>
      <c r="B21" s="115" t="s">
        <v>152</v>
      </c>
      <c r="C21" s="273">
        <v>350</v>
      </c>
      <c r="D21" s="265"/>
      <c r="E21" s="140" t="s">
        <v>199</v>
      </c>
      <c r="F21" s="86">
        <v>1300</v>
      </c>
      <c r="G21" s="265"/>
      <c r="H21" s="14" t="s">
        <v>97</v>
      </c>
      <c r="I21" s="14" t="s">
        <v>98</v>
      </c>
      <c r="J21" s="40" t="s">
        <v>99</v>
      </c>
      <c r="K21" s="112" t="s">
        <v>347</v>
      </c>
      <c r="L21" s="86">
        <v>400</v>
      </c>
      <c r="M21" s="265"/>
      <c r="N21" s="117" t="s">
        <v>311</v>
      </c>
      <c r="O21" s="85">
        <v>500</v>
      </c>
      <c r="P21" s="348"/>
      <c r="Q21" s="267"/>
      <c r="R21" s="86"/>
      <c r="S21" s="265"/>
      <c r="T21" s="15"/>
      <c r="X21" s="17"/>
      <c r="Y21" s="17"/>
      <c r="Z21" s="17"/>
    </row>
    <row r="22" spans="1:26" ht="15" customHeight="1" x14ac:dyDescent="0.15">
      <c r="A22" s="436"/>
      <c r="B22" s="115" t="s">
        <v>119</v>
      </c>
      <c r="C22" s="86">
        <v>1000</v>
      </c>
      <c r="D22" s="265"/>
      <c r="E22" s="140"/>
      <c r="F22" s="86"/>
      <c r="G22" s="265"/>
      <c r="H22" s="272" t="s">
        <v>471</v>
      </c>
      <c r="I22" s="86">
        <v>900</v>
      </c>
      <c r="J22" s="265"/>
      <c r="K22" s="112"/>
      <c r="L22" s="86"/>
      <c r="M22" s="265"/>
      <c r="N22" s="117" t="s">
        <v>312</v>
      </c>
      <c r="O22" s="85">
        <v>500</v>
      </c>
      <c r="P22" s="348"/>
      <c r="Q22" s="267"/>
      <c r="R22" s="86"/>
      <c r="S22" s="265"/>
      <c r="T22" s="15"/>
    </row>
    <row r="23" spans="1:26" ht="15" customHeight="1" thickBot="1" x14ac:dyDescent="0.2">
      <c r="A23" s="436"/>
      <c r="B23" s="115" t="s">
        <v>132</v>
      </c>
      <c r="C23" s="86">
        <v>650</v>
      </c>
      <c r="D23" s="265"/>
      <c r="E23" s="333" t="s">
        <v>173</v>
      </c>
      <c r="F23" s="138">
        <f>SUM(F18:F22)</f>
        <v>2000</v>
      </c>
      <c r="G23" s="121">
        <f>SUM(G18:G22)</f>
        <v>0</v>
      </c>
      <c r="H23" s="112" t="s">
        <v>472</v>
      </c>
      <c r="I23" s="86">
        <v>500</v>
      </c>
      <c r="J23" s="265"/>
      <c r="K23" s="333" t="s">
        <v>173</v>
      </c>
      <c r="L23" s="138">
        <f>SUM(L19:L22)</f>
        <v>1600</v>
      </c>
      <c r="M23" s="121">
        <f>SUM(M19:M22)</f>
        <v>0</v>
      </c>
      <c r="N23" s="117" t="s">
        <v>315</v>
      </c>
      <c r="O23" s="85">
        <v>300</v>
      </c>
      <c r="P23" s="348"/>
      <c r="Q23" s="112"/>
      <c r="R23" s="86"/>
      <c r="S23" s="265"/>
      <c r="T23" s="15"/>
    </row>
    <row r="24" spans="1:26" ht="15" customHeight="1" thickBot="1" x14ac:dyDescent="0.2">
      <c r="A24" s="436"/>
      <c r="B24" s="115" t="s">
        <v>159</v>
      </c>
      <c r="C24" s="86">
        <v>700</v>
      </c>
      <c r="D24" s="265"/>
      <c r="E24" s="140"/>
      <c r="F24" s="86"/>
      <c r="G24" s="265"/>
      <c r="H24" s="112" t="s">
        <v>469</v>
      </c>
      <c r="I24" s="86">
        <v>1000</v>
      </c>
      <c r="J24" s="265"/>
      <c r="K24" s="113"/>
      <c r="L24" s="86"/>
      <c r="M24" s="265"/>
      <c r="N24" s="113"/>
      <c r="O24" s="86"/>
      <c r="P24" s="348"/>
      <c r="Q24" s="112"/>
      <c r="R24" s="90"/>
      <c r="S24" s="265"/>
      <c r="T24" s="15"/>
    </row>
    <row r="25" spans="1:26" ht="15" customHeight="1" thickBot="1" x14ac:dyDescent="0.2">
      <c r="A25" s="436"/>
      <c r="B25" s="115" t="s">
        <v>161</v>
      </c>
      <c r="C25" s="86">
        <v>550</v>
      </c>
      <c r="D25" s="265"/>
      <c r="E25" s="356" t="s">
        <v>467</v>
      </c>
      <c r="F25" s="6"/>
      <c r="G25" s="6"/>
      <c r="H25" s="112" t="s">
        <v>470</v>
      </c>
      <c r="I25" s="86">
        <v>1000</v>
      </c>
      <c r="J25" s="265"/>
      <c r="K25" s="356" t="s">
        <v>480</v>
      </c>
      <c r="L25" s="6"/>
      <c r="M25" s="7"/>
      <c r="N25" s="333" t="s">
        <v>173</v>
      </c>
      <c r="O25" s="138">
        <f>SUM(O19:O23)</f>
        <v>3700</v>
      </c>
      <c r="P25" s="349">
        <f>SUM(P19:P23)</f>
        <v>0</v>
      </c>
      <c r="Q25" s="112"/>
      <c r="R25" s="86"/>
      <c r="S25" s="265"/>
      <c r="T25" s="15"/>
    </row>
    <row r="26" spans="1:26" ht="15" customHeight="1" thickBot="1" x14ac:dyDescent="0.2">
      <c r="A26" s="436"/>
      <c r="B26" s="115" t="s">
        <v>168</v>
      </c>
      <c r="C26" s="84">
        <v>1800</v>
      </c>
      <c r="D26" s="293"/>
      <c r="E26" s="14" t="s">
        <v>97</v>
      </c>
      <c r="F26" s="14" t="s">
        <v>98</v>
      </c>
      <c r="G26" s="39" t="s">
        <v>99</v>
      </c>
      <c r="H26" s="114"/>
      <c r="I26" s="84"/>
      <c r="J26" s="293"/>
      <c r="K26" s="14" t="s">
        <v>97</v>
      </c>
      <c r="L26" s="14" t="s">
        <v>98</v>
      </c>
      <c r="M26" s="40" t="s">
        <v>99</v>
      </c>
      <c r="N26" s="294"/>
      <c r="O26" s="295"/>
      <c r="P26" s="352"/>
      <c r="Q26" s="294"/>
      <c r="R26" s="295"/>
      <c r="S26" s="296"/>
      <c r="T26" s="15"/>
    </row>
    <row r="27" spans="1:26" ht="15" customHeight="1" thickBot="1" x14ac:dyDescent="0.2">
      <c r="A27" s="436"/>
      <c r="B27" s="115" t="s">
        <v>169</v>
      </c>
      <c r="C27" s="176">
        <v>100</v>
      </c>
      <c r="D27" s="299"/>
      <c r="E27" s="113" t="s">
        <v>203</v>
      </c>
      <c r="F27" s="86">
        <v>1300</v>
      </c>
      <c r="G27" s="265"/>
      <c r="H27" s="333" t="s">
        <v>173</v>
      </c>
      <c r="I27" s="138">
        <f>SUM(I22:I26)</f>
        <v>3400</v>
      </c>
      <c r="J27" s="121">
        <f>SUM(J22:J26)</f>
        <v>0</v>
      </c>
      <c r="K27" s="272" t="s">
        <v>381</v>
      </c>
      <c r="L27" s="86">
        <v>300</v>
      </c>
      <c r="M27" s="265"/>
      <c r="N27" s="356" t="s">
        <v>487</v>
      </c>
      <c r="O27" s="6"/>
      <c r="P27" s="350"/>
      <c r="Q27" s="112"/>
      <c r="R27" s="176"/>
      <c r="S27" s="299"/>
      <c r="T27" s="15"/>
    </row>
    <row r="28" spans="1:26" ht="15" customHeight="1" thickBot="1" x14ac:dyDescent="0.2">
      <c r="A28" s="436"/>
      <c r="B28" s="164" t="s">
        <v>170</v>
      </c>
      <c r="C28" s="90">
        <v>700</v>
      </c>
      <c r="D28" s="304"/>
      <c r="E28" s="140"/>
      <c r="F28" s="90"/>
      <c r="G28" s="305"/>
      <c r="H28" s="113"/>
      <c r="I28" s="270"/>
      <c r="J28" s="306"/>
      <c r="K28" s="112" t="s">
        <v>387</v>
      </c>
      <c r="L28" s="86">
        <v>70</v>
      </c>
      <c r="M28" s="265"/>
      <c r="N28" s="14" t="s">
        <v>97</v>
      </c>
      <c r="O28" s="14" t="s">
        <v>98</v>
      </c>
      <c r="P28" s="351" t="s">
        <v>99</v>
      </c>
      <c r="Q28" s="112"/>
      <c r="R28" s="303"/>
      <c r="S28" s="301"/>
      <c r="T28" s="15"/>
    </row>
    <row r="29" spans="1:26" ht="15" customHeight="1" thickBot="1" x14ac:dyDescent="0.2">
      <c r="A29" s="436"/>
      <c r="B29" s="115" t="s">
        <v>171</v>
      </c>
      <c r="C29" s="83">
        <v>800</v>
      </c>
      <c r="D29" s="108"/>
      <c r="E29" s="333" t="s">
        <v>173</v>
      </c>
      <c r="F29" s="138">
        <f>SUM(F27)</f>
        <v>1300</v>
      </c>
      <c r="G29" s="121">
        <f>SUM(G27)</f>
        <v>0</v>
      </c>
      <c r="H29" s="356" t="s">
        <v>473</v>
      </c>
      <c r="I29" s="6"/>
      <c r="J29" s="7"/>
      <c r="K29" s="112" t="s">
        <v>388</v>
      </c>
      <c r="L29" s="86">
        <v>200</v>
      </c>
      <c r="M29" s="265"/>
      <c r="N29" s="111" t="s">
        <v>488</v>
      </c>
      <c r="O29" s="83">
        <v>400</v>
      </c>
      <c r="P29" s="353"/>
      <c r="Q29" s="298"/>
      <c r="R29" s="83"/>
      <c r="S29" s="108"/>
      <c r="T29" s="15"/>
    </row>
    <row r="30" spans="1:26" ht="15" customHeight="1" x14ac:dyDescent="0.15">
      <c r="A30" s="436"/>
      <c r="B30" s="115" t="s">
        <v>163</v>
      </c>
      <c r="C30" s="86">
        <v>350</v>
      </c>
      <c r="D30" s="265"/>
      <c r="E30" s="140"/>
      <c r="F30" s="86"/>
      <c r="G30" s="265"/>
      <c r="H30" s="14" t="s">
        <v>97</v>
      </c>
      <c r="I30" s="14" t="s">
        <v>98</v>
      </c>
      <c r="J30" s="40" t="s">
        <v>99</v>
      </c>
      <c r="K30" s="113"/>
      <c r="L30" s="86"/>
      <c r="M30" s="265"/>
      <c r="N30" s="113" t="s">
        <v>489</v>
      </c>
      <c r="O30" s="86">
        <v>50</v>
      </c>
      <c r="P30" s="348"/>
      <c r="Q30" s="112"/>
      <c r="R30" s="86"/>
      <c r="S30" s="265"/>
      <c r="T30" s="15"/>
    </row>
    <row r="31" spans="1:26" ht="15" customHeight="1" thickBot="1" x14ac:dyDescent="0.2">
      <c r="A31" s="436"/>
      <c r="B31" s="115" t="s">
        <v>172</v>
      </c>
      <c r="C31" s="86">
        <v>100</v>
      </c>
      <c r="D31" s="265"/>
      <c r="E31" s="140"/>
      <c r="F31" s="86"/>
      <c r="G31" s="265"/>
      <c r="H31" s="272" t="s">
        <v>9</v>
      </c>
      <c r="I31" s="86">
        <v>1200</v>
      </c>
      <c r="J31" s="265"/>
      <c r="K31" s="333" t="s">
        <v>173</v>
      </c>
      <c r="L31" s="138">
        <f>SUM(L27:L29)</f>
        <v>570</v>
      </c>
      <c r="M31" s="121">
        <f>SUM(M27:M29)</f>
        <v>0</v>
      </c>
      <c r="N31" s="113"/>
      <c r="O31" s="86"/>
      <c r="P31" s="348"/>
      <c r="Q31" s="112"/>
      <c r="R31" s="86"/>
      <c r="S31" s="265"/>
      <c r="T31" s="15"/>
    </row>
    <row r="32" spans="1:26" ht="15" customHeight="1" thickBot="1" x14ac:dyDescent="0.2">
      <c r="A32" s="436"/>
      <c r="B32" s="115" t="s">
        <v>174</v>
      </c>
      <c r="C32" s="86">
        <v>800</v>
      </c>
      <c r="D32" s="265"/>
      <c r="E32" s="140"/>
      <c r="F32" s="86"/>
      <c r="G32" s="265"/>
      <c r="H32" s="112" t="s">
        <v>268</v>
      </c>
      <c r="I32" s="86">
        <v>1500</v>
      </c>
      <c r="J32" s="265"/>
      <c r="K32" s="113"/>
      <c r="L32" s="86"/>
      <c r="M32" s="265"/>
      <c r="N32" s="333" t="s">
        <v>173</v>
      </c>
      <c r="O32" s="138">
        <f>SUM(O29:O31)</f>
        <v>450</v>
      </c>
      <c r="P32" s="349">
        <f>SUM(P29:P31)</f>
        <v>0</v>
      </c>
      <c r="Q32" s="112"/>
      <c r="R32" s="86"/>
      <c r="S32" s="265"/>
      <c r="T32" s="15"/>
    </row>
    <row r="33" spans="1:26" ht="15" customHeight="1" thickBot="1" x14ac:dyDescent="0.2">
      <c r="A33" s="436"/>
      <c r="B33" s="115" t="s">
        <v>178</v>
      </c>
      <c r="C33" s="86">
        <v>250</v>
      </c>
      <c r="D33" s="265"/>
      <c r="E33" s="140"/>
      <c r="F33" s="86"/>
      <c r="G33" s="265"/>
      <c r="H33" s="112" t="s">
        <v>266</v>
      </c>
      <c r="I33" s="86">
        <v>700</v>
      </c>
      <c r="J33" s="265"/>
      <c r="K33" s="356" t="s">
        <v>481</v>
      </c>
      <c r="L33" s="6"/>
      <c r="M33" s="7"/>
      <c r="N33" s="111"/>
      <c r="O33" s="83"/>
      <c r="P33" s="348"/>
      <c r="Q33" s="112"/>
      <c r="R33" s="86"/>
      <c r="S33" s="265"/>
      <c r="T33" s="15"/>
      <c r="X33" s="18"/>
      <c r="Y33" s="15"/>
      <c r="Z33" s="15"/>
    </row>
    <row r="34" spans="1:26" ht="15" customHeight="1" thickBot="1" x14ac:dyDescent="0.2">
      <c r="A34" s="436"/>
      <c r="B34" s="115" t="s">
        <v>406</v>
      </c>
      <c r="C34" s="86">
        <v>550</v>
      </c>
      <c r="D34" s="265"/>
      <c r="E34" s="115"/>
      <c r="F34" s="86"/>
      <c r="G34" s="265"/>
      <c r="H34" s="112" t="s">
        <v>273</v>
      </c>
      <c r="I34" s="86">
        <v>200</v>
      </c>
      <c r="J34" s="265"/>
      <c r="K34" s="14" t="s">
        <v>97</v>
      </c>
      <c r="L34" s="14" t="s">
        <v>98</v>
      </c>
      <c r="M34" s="40" t="s">
        <v>99</v>
      </c>
      <c r="N34" s="356" t="s">
        <v>490</v>
      </c>
      <c r="O34" s="6"/>
      <c r="P34" s="350"/>
      <c r="Q34" s="112"/>
      <c r="R34" s="86"/>
      <c r="S34" s="265"/>
      <c r="T34" s="15"/>
      <c r="X34" s="17"/>
      <c r="Y34" s="17"/>
      <c r="Z34" s="17"/>
    </row>
    <row r="35" spans="1:26" ht="15" customHeight="1" x14ac:dyDescent="0.15">
      <c r="A35" s="436"/>
      <c r="B35" s="115" t="s">
        <v>179</v>
      </c>
      <c r="C35" s="86">
        <v>50</v>
      </c>
      <c r="D35" s="265"/>
      <c r="E35" s="140"/>
      <c r="F35" s="86"/>
      <c r="G35" s="265"/>
      <c r="H35" s="291"/>
      <c r="I35" s="86"/>
      <c r="J35" s="265"/>
      <c r="K35" s="272" t="s">
        <v>350</v>
      </c>
      <c r="L35" s="86">
        <v>150</v>
      </c>
      <c r="M35" s="265"/>
      <c r="N35" s="14" t="s">
        <v>97</v>
      </c>
      <c r="O35" s="14" t="s">
        <v>98</v>
      </c>
      <c r="P35" s="351" t="s">
        <v>99</v>
      </c>
      <c r="Q35" s="112"/>
      <c r="R35" s="86"/>
      <c r="S35" s="265"/>
      <c r="T35" s="15"/>
      <c r="X35" s="17"/>
      <c r="Y35" s="17"/>
      <c r="Z35" s="17"/>
    </row>
    <row r="36" spans="1:26" ht="15" customHeight="1" thickBot="1" x14ac:dyDescent="0.2">
      <c r="A36" s="436"/>
      <c r="B36" s="289"/>
      <c r="C36" s="322"/>
      <c r="D36" s="265"/>
      <c r="E36" s="140"/>
      <c r="F36" s="86"/>
      <c r="G36" s="265"/>
      <c r="H36" s="333" t="s">
        <v>173</v>
      </c>
      <c r="I36" s="138">
        <f>SUM(I31:I35)</f>
        <v>3600</v>
      </c>
      <c r="J36" s="121">
        <f>SUM(J31:J35)</f>
        <v>0</v>
      </c>
      <c r="K36" s="112" t="s">
        <v>353</v>
      </c>
      <c r="L36" s="86">
        <v>50</v>
      </c>
      <c r="M36" s="265"/>
      <c r="N36" s="113" t="s">
        <v>324</v>
      </c>
      <c r="O36" s="86">
        <v>50</v>
      </c>
      <c r="P36" s="348"/>
      <c r="Q36" s="112"/>
      <c r="R36" s="86"/>
      <c r="S36" s="265"/>
      <c r="T36" s="15"/>
      <c r="X36" s="17"/>
      <c r="Y36" s="17"/>
      <c r="Z36" s="17"/>
    </row>
    <row r="37" spans="1:26" ht="15" customHeight="1" thickBot="1" x14ac:dyDescent="0.2">
      <c r="A37" s="436"/>
      <c r="B37" s="333" t="s">
        <v>173</v>
      </c>
      <c r="C37" s="138">
        <f>SUM(C9:C36)</f>
        <v>19500</v>
      </c>
      <c r="D37" s="121">
        <f>SUM(D9:D36)</f>
        <v>0</v>
      </c>
      <c r="E37" s="107"/>
      <c r="F37" s="83"/>
      <c r="G37" s="265"/>
      <c r="H37" s="113"/>
      <c r="I37" s="86"/>
      <c r="J37" s="265"/>
      <c r="K37" s="112" t="s">
        <v>355</v>
      </c>
      <c r="L37" s="86">
        <v>20</v>
      </c>
      <c r="M37" s="265"/>
      <c r="N37" s="113" t="s">
        <v>325</v>
      </c>
      <c r="O37" s="86">
        <v>500</v>
      </c>
      <c r="P37" s="348"/>
      <c r="Q37" s="112"/>
      <c r="R37" s="86"/>
      <c r="S37" s="265"/>
      <c r="T37" s="15"/>
      <c r="X37" s="17"/>
      <c r="Y37" s="17"/>
      <c r="Z37" s="17"/>
    </row>
    <row r="38" spans="1:26" ht="15" customHeight="1" thickBot="1" x14ac:dyDescent="0.2">
      <c r="A38" s="436"/>
      <c r="B38" s="115"/>
      <c r="C38" s="86"/>
      <c r="D38" s="265"/>
      <c r="E38" s="107"/>
      <c r="F38" s="83"/>
      <c r="G38" s="265"/>
      <c r="H38" s="356" t="s">
        <v>474</v>
      </c>
      <c r="I38" s="6"/>
      <c r="J38" s="350"/>
      <c r="K38" s="112" t="s">
        <v>357</v>
      </c>
      <c r="L38" s="83">
        <v>60</v>
      </c>
      <c r="M38" s="265"/>
      <c r="N38" s="113" t="s">
        <v>328</v>
      </c>
      <c r="O38" s="86">
        <v>150</v>
      </c>
      <c r="P38" s="348"/>
      <c r="Q38" s="112"/>
      <c r="R38" s="86"/>
      <c r="S38" s="265"/>
      <c r="T38" s="15"/>
      <c r="X38" s="17"/>
      <c r="Y38" s="17"/>
      <c r="Z38" s="17"/>
    </row>
    <row r="39" spans="1:26" ht="15" customHeight="1" x14ac:dyDescent="0.15">
      <c r="A39" s="436"/>
      <c r="B39" s="115"/>
      <c r="C39" s="86"/>
      <c r="D39" s="265"/>
      <c r="E39" s="107"/>
      <c r="F39" s="83"/>
      <c r="G39" s="265"/>
      <c r="H39" s="14" t="s">
        <v>97</v>
      </c>
      <c r="I39" s="14" t="s">
        <v>98</v>
      </c>
      <c r="J39" s="40" t="s">
        <v>99</v>
      </c>
      <c r="K39" s="111"/>
      <c r="L39" s="83"/>
      <c r="M39" s="265"/>
      <c r="N39" s="113"/>
      <c r="O39" s="86"/>
      <c r="P39" s="348"/>
      <c r="Q39" s="112"/>
      <c r="R39" s="86"/>
      <c r="S39" s="265"/>
      <c r="T39" s="15"/>
      <c r="X39" s="17"/>
      <c r="Y39" s="17"/>
      <c r="Z39" s="17"/>
    </row>
    <row r="40" spans="1:26" ht="15" customHeight="1" thickBot="1" x14ac:dyDescent="0.2">
      <c r="A40" s="436"/>
      <c r="B40" s="115"/>
      <c r="C40" s="86"/>
      <c r="D40" s="265"/>
      <c r="E40" s="290"/>
      <c r="F40" s="86"/>
      <c r="G40" s="265"/>
      <c r="H40" s="113" t="s">
        <v>475</v>
      </c>
      <c r="I40" s="86">
        <v>400</v>
      </c>
      <c r="J40" s="265"/>
      <c r="K40" s="333" t="s">
        <v>173</v>
      </c>
      <c r="L40" s="138">
        <f>SUM(L35:L38)</f>
        <v>280</v>
      </c>
      <c r="M40" s="121">
        <f>SUM(M35:M38)</f>
        <v>0</v>
      </c>
      <c r="N40" s="333" t="s">
        <v>173</v>
      </c>
      <c r="O40" s="138">
        <f>SUM(O36:O38)</f>
        <v>700</v>
      </c>
      <c r="P40" s="349">
        <f>SUM(P36:P39)</f>
        <v>0</v>
      </c>
      <c r="Q40" s="112"/>
      <c r="R40" s="86"/>
      <c r="S40" s="265"/>
      <c r="T40" s="15"/>
      <c r="X40" s="17"/>
      <c r="Y40" s="17"/>
      <c r="Z40" s="17"/>
    </row>
    <row r="41" spans="1:26" ht="15" customHeight="1" x14ac:dyDescent="0.15">
      <c r="A41" s="436"/>
      <c r="B41" s="115"/>
      <c r="C41" s="86"/>
      <c r="D41" s="265"/>
      <c r="E41" s="140"/>
      <c r="F41" s="86"/>
      <c r="G41" s="265"/>
      <c r="H41" s="113" t="s">
        <v>476</v>
      </c>
      <c r="I41" s="86">
        <v>700</v>
      </c>
      <c r="J41" s="265"/>
      <c r="K41" s="113"/>
      <c r="L41" s="86"/>
      <c r="M41" s="265"/>
      <c r="N41" s="113"/>
      <c r="O41" s="86"/>
      <c r="P41" s="348"/>
      <c r="Q41" s="298"/>
      <c r="R41" s="83"/>
      <c r="S41" s="265"/>
      <c r="T41" s="15"/>
      <c r="X41" s="17"/>
      <c r="Y41" s="17"/>
      <c r="Z41" s="17"/>
    </row>
    <row r="42" spans="1:26" ht="15" customHeight="1" x14ac:dyDescent="0.15">
      <c r="A42" s="436"/>
      <c r="B42" s="115"/>
      <c r="C42" s="86"/>
      <c r="D42" s="265"/>
      <c r="E42" s="140"/>
      <c r="F42" s="86"/>
      <c r="G42" s="265"/>
      <c r="H42" s="113" t="s">
        <v>477</v>
      </c>
      <c r="I42" s="86">
        <v>200</v>
      </c>
      <c r="J42" s="265"/>
      <c r="K42" s="113"/>
      <c r="L42" s="86"/>
      <c r="M42" s="265"/>
      <c r="N42" s="113"/>
      <c r="O42" s="86"/>
      <c r="P42" s="348"/>
      <c r="Q42" s="298"/>
      <c r="R42" s="83"/>
      <c r="S42" s="265"/>
      <c r="T42" s="15"/>
      <c r="X42" s="17"/>
      <c r="Y42" s="17"/>
      <c r="Z42" s="17"/>
    </row>
    <row r="43" spans="1:26" ht="15" customHeight="1" x14ac:dyDescent="0.15">
      <c r="A43" s="436"/>
      <c r="B43" s="115"/>
      <c r="C43" s="86"/>
      <c r="D43" s="265"/>
      <c r="E43" s="140"/>
      <c r="F43" s="86"/>
      <c r="G43" s="265"/>
      <c r="H43" s="113" t="s">
        <v>478</v>
      </c>
      <c r="I43" s="86">
        <v>700</v>
      </c>
      <c r="J43" s="265"/>
      <c r="K43" s="113"/>
      <c r="L43" s="86"/>
      <c r="M43" s="265"/>
      <c r="N43" s="113"/>
      <c r="O43" s="86"/>
      <c r="P43" s="348"/>
      <c r="Q43" s="298"/>
      <c r="R43" s="83"/>
      <c r="S43" s="265"/>
      <c r="T43" s="15"/>
      <c r="X43" s="17"/>
      <c r="Y43" s="17"/>
      <c r="Z43" s="17"/>
    </row>
    <row r="44" spans="1:26" ht="15" customHeight="1" x14ac:dyDescent="0.15">
      <c r="A44" s="436"/>
      <c r="B44" s="115"/>
      <c r="C44" s="86"/>
      <c r="D44" s="265"/>
      <c r="E44" s="140"/>
      <c r="F44" s="86"/>
      <c r="G44" s="265"/>
      <c r="H44" s="113"/>
      <c r="I44" s="86"/>
      <c r="J44" s="265"/>
      <c r="K44" s="113"/>
      <c r="L44" s="86"/>
      <c r="M44" s="265"/>
      <c r="N44" s="113"/>
      <c r="O44" s="86"/>
      <c r="P44" s="348"/>
      <c r="Q44" s="112"/>
      <c r="R44" s="86"/>
      <c r="S44" s="265"/>
      <c r="T44" s="15"/>
      <c r="X44" s="17"/>
      <c r="Y44" s="17"/>
      <c r="Z44" s="17"/>
    </row>
    <row r="45" spans="1:26" ht="15" customHeight="1" thickBot="1" x14ac:dyDescent="0.2">
      <c r="A45" s="436"/>
      <c r="B45" s="115"/>
      <c r="C45" s="86"/>
      <c r="D45" s="265"/>
      <c r="E45" s="140"/>
      <c r="F45" s="86"/>
      <c r="G45" s="265"/>
      <c r="H45" s="333" t="s">
        <v>173</v>
      </c>
      <c r="I45" s="138">
        <f>SUM(I40:I44)</f>
        <v>2000</v>
      </c>
      <c r="J45" s="121">
        <f>SUM(J40:J44)</f>
        <v>0</v>
      </c>
      <c r="K45" s="113"/>
      <c r="L45" s="86"/>
      <c r="M45" s="265"/>
      <c r="N45" s="113"/>
      <c r="O45" s="86"/>
      <c r="P45" s="348"/>
      <c r="Q45" s="112"/>
      <c r="R45" s="86"/>
      <c r="S45" s="265"/>
      <c r="T45" s="15"/>
      <c r="X45" s="17"/>
      <c r="Y45" s="17"/>
      <c r="Z45" s="17"/>
    </row>
    <row r="46" spans="1:26" ht="15" customHeight="1" x14ac:dyDescent="0.15">
      <c r="A46" s="436"/>
      <c r="B46" s="115"/>
      <c r="C46" s="86"/>
      <c r="D46" s="265"/>
      <c r="E46" s="140"/>
      <c r="F46" s="86"/>
      <c r="G46" s="265"/>
      <c r="H46" s="113"/>
      <c r="I46" s="86"/>
      <c r="J46" s="265"/>
      <c r="K46" s="113"/>
      <c r="L46" s="86"/>
      <c r="M46" s="265"/>
      <c r="N46" s="113"/>
      <c r="O46" s="86"/>
      <c r="P46" s="348"/>
      <c r="Q46" s="112"/>
      <c r="R46" s="86"/>
      <c r="S46" s="265"/>
      <c r="T46" s="15"/>
      <c r="X46" s="17"/>
      <c r="Y46" s="17"/>
      <c r="Z46" s="17"/>
    </row>
    <row r="47" spans="1:26" ht="15" customHeight="1" thickBot="1" x14ac:dyDescent="0.2">
      <c r="A47" s="456"/>
      <c r="B47" s="337"/>
      <c r="C47" s="338"/>
      <c r="D47" s="339"/>
      <c r="E47" s="340"/>
      <c r="F47" s="338"/>
      <c r="G47" s="339"/>
      <c r="H47" s="341"/>
      <c r="I47" s="338"/>
      <c r="J47" s="339"/>
      <c r="K47" s="341"/>
      <c r="L47" s="338"/>
      <c r="M47" s="339"/>
      <c r="N47" s="341"/>
      <c r="O47" s="338"/>
      <c r="P47" s="354"/>
      <c r="Q47" s="355"/>
      <c r="R47" s="338"/>
      <c r="S47" s="339"/>
      <c r="T47" s="15"/>
    </row>
    <row r="48" spans="1:26" ht="15" customHeight="1" x14ac:dyDescent="0.15">
      <c r="A48" s="19"/>
      <c r="B48" s="20"/>
      <c r="C48" s="17"/>
      <c r="D48" s="17"/>
      <c r="E48" s="17"/>
      <c r="F48" s="17"/>
      <c r="G48" s="17"/>
      <c r="H48" s="17"/>
      <c r="I48" s="17"/>
      <c r="J48" s="17"/>
      <c r="K48" s="17"/>
      <c r="L48" s="17"/>
      <c r="M48" s="17"/>
      <c r="N48" s="17"/>
      <c r="O48" s="17"/>
      <c r="P48" s="17"/>
      <c r="Q48" s="24"/>
      <c r="R48" s="21"/>
      <c r="S48" s="21"/>
    </row>
    <row r="49" spans="1:22" ht="15" customHeight="1" thickBot="1" x14ac:dyDescent="0.2">
      <c r="A49" s="230">
        <f>SUM(C49,F49,I49,L49,O49,R49)</f>
        <v>47900</v>
      </c>
      <c r="B49" s="142" t="s">
        <v>173</v>
      </c>
      <c r="C49" s="138">
        <f>SUM(C37)</f>
        <v>19500</v>
      </c>
      <c r="D49" s="121">
        <f>SUM(D37)</f>
        <v>0</v>
      </c>
      <c r="E49" s="142" t="s">
        <v>173</v>
      </c>
      <c r="F49" s="138">
        <f>SUM(F14,F23,F29)</f>
        <v>4800</v>
      </c>
      <c r="G49" s="121">
        <f>SUM(G14,G23,G29)</f>
        <v>0</v>
      </c>
      <c r="H49" s="143" t="s">
        <v>173</v>
      </c>
      <c r="I49" s="138">
        <f>SUM(I18,I27,I36,I45)</f>
        <v>13650</v>
      </c>
      <c r="J49" s="121">
        <f>SUM(J18,J27,J36,J45)</f>
        <v>0</v>
      </c>
      <c r="K49" s="143" t="s">
        <v>173</v>
      </c>
      <c r="L49" s="138">
        <f>SUM(L15,L23,L31,L40)</f>
        <v>3800</v>
      </c>
      <c r="M49" s="121">
        <f>SUM(M15,M23,M31,M40)</f>
        <v>0</v>
      </c>
      <c r="N49" s="143" t="s">
        <v>173</v>
      </c>
      <c r="O49" s="138">
        <f>SUM(O15,O25,O32,O40)</f>
        <v>6150</v>
      </c>
      <c r="P49" s="121">
        <f>SUM(P15,P25,P32,P40)</f>
        <v>0</v>
      </c>
      <c r="Q49" s="143" t="s">
        <v>173</v>
      </c>
      <c r="R49" s="138"/>
      <c r="S49" s="121"/>
      <c r="T49" s="15"/>
      <c r="V49" s="82"/>
    </row>
    <row r="50" spans="1:22" ht="13.5" customHeight="1" x14ac:dyDescent="0.15">
      <c r="A50" s="342"/>
      <c r="B50" s="343"/>
      <c r="C50" s="344"/>
      <c r="D50" s="345"/>
      <c r="E50" s="343"/>
      <c r="F50" s="344"/>
      <c r="G50" s="345"/>
      <c r="H50" s="346"/>
      <c r="I50" s="344"/>
      <c r="J50" s="345"/>
      <c r="K50" s="346"/>
      <c r="L50" s="344"/>
      <c r="M50" s="345"/>
      <c r="N50" s="346"/>
      <c r="O50" s="344"/>
      <c r="P50" s="345"/>
      <c r="Q50" s="346"/>
      <c r="R50" s="344"/>
      <c r="S50" s="345"/>
      <c r="T50" s="15"/>
      <c r="V50" s="82"/>
    </row>
    <row r="51" spans="1:22" ht="17.25" customHeight="1" x14ac:dyDescent="0.15">
      <c r="A51" s="455" t="s">
        <v>493</v>
      </c>
      <c r="B51" s="455"/>
      <c r="C51" s="455"/>
      <c r="D51" s="455"/>
      <c r="E51" s="455"/>
      <c r="F51" s="455"/>
      <c r="G51" s="455"/>
      <c r="H51" s="455"/>
      <c r="I51" s="455"/>
      <c r="J51" s="455"/>
      <c r="K51" s="455"/>
      <c r="L51" s="455"/>
      <c r="M51" s="455"/>
      <c r="N51" s="455"/>
      <c r="O51" s="455"/>
      <c r="P51" s="455"/>
      <c r="Q51" s="455"/>
      <c r="R51" s="455"/>
      <c r="S51" s="455"/>
      <c r="T51" s="455"/>
    </row>
    <row r="52" spans="1:22" ht="13.5" customHeight="1" x14ac:dyDescent="0.15">
      <c r="A52" s="455" t="s">
        <v>494</v>
      </c>
      <c r="B52" s="455"/>
      <c r="C52" s="455"/>
      <c r="D52" s="455"/>
      <c r="E52" s="455"/>
      <c r="F52" s="455"/>
      <c r="G52" s="455"/>
      <c r="H52" s="455"/>
      <c r="I52" s="455"/>
      <c r="J52" s="455"/>
      <c r="K52" s="455"/>
      <c r="L52" s="455"/>
      <c r="M52" s="455"/>
      <c r="N52" s="455"/>
      <c r="O52" s="455"/>
      <c r="P52" s="455"/>
      <c r="Q52" s="455"/>
      <c r="R52" s="455"/>
      <c r="S52" s="455"/>
      <c r="T52" s="455"/>
    </row>
    <row r="53" spans="1:22" ht="13.5" customHeight="1" x14ac:dyDescent="0.15"/>
    <row r="54" spans="1:22" ht="13.5" customHeight="1" x14ac:dyDescent="0.15"/>
    <row r="55" spans="1:22" ht="13.5" customHeight="1" x14ac:dyDescent="0.15"/>
    <row r="56" spans="1:22" ht="13.5" customHeight="1" x14ac:dyDescent="0.15"/>
    <row r="57" spans="1:22" ht="13.5" customHeight="1" x14ac:dyDescent="0.15"/>
    <row r="58" spans="1:22" ht="13.5" customHeight="1" x14ac:dyDescent="0.15"/>
  </sheetData>
  <mergeCells count="13">
    <mergeCell ref="A51:T51"/>
    <mergeCell ref="A52:T52"/>
    <mergeCell ref="A7:A8"/>
    <mergeCell ref="U8:U12"/>
    <mergeCell ref="A9:A47"/>
    <mergeCell ref="S2:S5"/>
    <mergeCell ref="L3:M5"/>
    <mergeCell ref="N3:O5"/>
    <mergeCell ref="A2:E5"/>
    <mergeCell ref="F2:F5"/>
    <mergeCell ref="G2:J5"/>
    <mergeCell ref="K2:K5"/>
    <mergeCell ref="P2:R5"/>
  </mergeCells>
  <phoneticPr fontId="6"/>
  <conditionalFormatting sqref="B9:B36">
    <cfRule type="expression" dxfId="19" priority="15">
      <formula>C9&lt;D9</formula>
    </cfRule>
  </conditionalFormatting>
  <conditionalFormatting sqref="B38:B47">
    <cfRule type="expression" dxfId="18" priority="16">
      <formula>C38&lt;D38</formula>
    </cfRule>
  </conditionalFormatting>
  <conditionalFormatting sqref="B49:B50">
    <cfRule type="expression" dxfId="17" priority="7">
      <formula>C49&lt;D49</formula>
    </cfRule>
  </conditionalFormatting>
  <conditionalFormatting sqref="E9:E13">
    <cfRule type="expression" dxfId="16" priority="13">
      <formula>F9&lt;G9</formula>
    </cfRule>
  </conditionalFormatting>
  <conditionalFormatting sqref="E15 E18:E22 E24">
    <cfRule type="expression" dxfId="15" priority="25">
      <formula>F15&lt;G15</formula>
    </cfRule>
  </conditionalFormatting>
  <conditionalFormatting sqref="E27">
    <cfRule type="expression" dxfId="14" priority="12">
      <formula>F27&lt;G27</formula>
    </cfRule>
  </conditionalFormatting>
  <conditionalFormatting sqref="E49:E50">
    <cfRule type="expression" dxfId="13" priority="6">
      <formula>F49&lt;G49</formula>
    </cfRule>
  </conditionalFormatting>
  <conditionalFormatting sqref="H9:H17 H19 H22:H26">
    <cfRule type="expression" dxfId="12" priority="23">
      <formula>I9&lt;J9</formula>
    </cfRule>
  </conditionalFormatting>
  <conditionalFormatting sqref="H31:H35">
    <cfRule type="expression" dxfId="11" priority="11">
      <formula>I31&lt;J31</formula>
    </cfRule>
  </conditionalFormatting>
  <conditionalFormatting sqref="H49:H50">
    <cfRule type="expression" dxfId="10" priority="2">
      <formula>I49&lt;J49</formula>
    </cfRule>
  </conditionalFormatting>
  <conditionalFormatting sqref="K9:K14 K16 K24">
    <cfRule type="expression" dxfId="9" priority="24">
      <formula>L9&lt;M9</formula>
    </cfRule>
  </conditionalFormatting>
  <conditionalFormatting sqref="K19:K22">
    <cfRule type="expression" dxfId="8" priority="10">
      <formula>L19&lt;M19</formula>
    </cfRule>
  </conditionalFormatting>
  <conditionalFormatting sqref="K27:K30">
    <cfRule type="expression" dxfId="7" priority="9">
      <formula>L27&lt;M27</formula>
    </cfRule>
  </conditionalFormatting>
  <conditionalFormatting sqref="K35:K39">
    <cfRule type="expression" dxfId="6" priority="8">
      <formula>L35&lt;M35</formula>
    </cfRule>
  </conditionalFormatting>
  <conditionalFormatting sqref="K49:K50">
    <cfRule type="expression" dxfId="5" priority="1">
      <formula>L49&lt;M49</formula>
    </cfRule>
  </conditionalFormatting>
  <conditionalFormatting sqref="N9:N14 N16 N19:N24 N26">
    <cfRule type="expression" dxfId="4" priority="27">
      <formula>O9&lt;P9</formula>
    </cfRule>
  </conditionalFormatting>
  <conditionalFormatting sqref="N29:N31 Q29:Q47 E30:E47 K32 N33 N36:N39 H37 H40:H44 K41:K47 N41:N47 H46:H47">
    <cfRule type="expression" dxfId="3" priority="26">
      <formula>F29&lt;G29</formula>
    </cfRule>
  </conditionalFormatting>
  <conditionalFormatting sqref="N49:N50">
    <cfRule type="expression" dxfId="2" priority="4">
      <formula>O49&lt;P49</formula>
    </cfRule>
  </conditionalFormatting>
  <conditionalFormatting sqref="Q9:Q26">
    <cfRule type="expression" dxfId="1" priority="22">
      <formula>R9&lt;S9</formula>
    </cfRule>
  </conditionalFormatting>
  <conditionalFormatting sqref="Q49:Q50">
    <cfRule type="expression" dxfId="0" priority="3">
      <formula>R49&lt;S49</formula>
    </cfRule>
  </conditionalFormatting>
  <printOptions horizontalCentered="1"/>
  <pageMargins left="0.43307086614173229" right="0.19685039370078741" top="0.39370078740157483" bottom="0.19685039370078741" header="0.19685039370078741" footer="0.19685039370078741"/>
  <pageSetup paperSize="9" scale="79" orientation="landscape" horizontalDpi="200" verticalDpi="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市郡別</vt:lpstr>
      <vt:lpstr>愛媛1</vt:lpstr>
      <vt:lpstr>愛媛2</vt:lpstr>
      <vt:lpstr>愛媛3</vt:lpstr>
      <vt:lpstr>愛媛4</vt:lpstr>
      <vt:lpstr>愛媛5</vt:lpstr>
      <vt:lpstr>愛媛6</vt:lpstr>
      <vt:lpstr>ﾎﾟｽﾃｨﾝｸﾞ</vt:lpstr>
      <vt:lpstr>ﾎﾟｽﾃｨﾝｸﾞ!Print_Area</vt:lpstr>
      <vt:lpstr>愛媛1!Print_Area</vt:lpstr>
      <vt:lpstr>愛媛2!Print_Area</vt:lpstr>
      <vt:lpstr>愛媛3!Print_Area</vt:lpstr>
      <vt:lpstr>愛媛4!Print_Area</vt:lpstr>
      <vt:lpstr>愛媛5!Print_Area</vt:lpstr>
      <vt:lpstr>愛媛6!Print_Area</vt:lpstr>
      <vt:lpstr>市郡別!Print_Area</vt:lpstr>
    </vt:vector>
  </TitlesOfParts>
  <Company>（株）西広</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NEC-PCuser</dc:creator>
  <cp:lastModifiedBy>NISHIKOU</cp:lastModifiedBy>
  <cp:lastPrinted>2025-03-13T00:33:47Z</cp:lastPrinted>
  <dcterms:created xsi:type="dcterms:W3CDTF">1999-01-30T03:28:03Z</dcterms:created>
  <dcterms:modified xsi:type="dcterms:W3CDTF">2025-03-17T22:59:30Z</dcterms:modified>
</cp:coreProperties>
</file>