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ISHIKOU\Desktop\"/>
    </mc:Choice>
  </mc:AlternateContent>
  <xr:revisionPtr revIDLastSave="0" documentId="8_{4ABC6811-FB54-4382-AB1B-12470598A5BD}" xr6:coauthVersionLast="47" xr6:coauthVersionMax="47" xr10:uidLastSave="{00000000-0000-0000-0000-000000000000}"/>
  <bookViews>
    <workbookView xWindow="-28920" yWindow="-120" windowWidth="29040" windowHeight="15840" tabRatio="732" xr2:uid="{00000000-000D-0000-FFFF-FFFF00000000}"/>
  </bookViews>
  <sheets>
    <sheet name="市郡別" sheetId="6" r:id="rId1"/>
    <sheet name="１" sheetId="11" r:id="rId2"/>
    <sheet name="2" sheetId="31" r:id="rId3"/>
    <sheet name="3" sheetId="12" r:id="rId4"/>
    <sheet name="4" sheetId="13" r:id="rId5"/>
    <sheet name="5" sheetId="32" r:id="rId6"/>
    <sheet name="6" sheetId="14" r:id="rId7"/>
    <sheet name="7" sheetId="15" r:id="rId8"/>
    <sheet name="8" sheetId="16" r:id="rId9"/>
    <sheet name="9" sheetId="17" r:id="rId10"/>
    <sheet name="10" sheetId="18" r:id="rId11"/>
    <sheet name="11" sheetId="19" r:id="rId12"/>
    <sheet name="12" sheetId="10" r:id="rId13"/>
    <sheet name="13" sheetId="22" r:id="rId14"/>
    <sheet name="14" sheetId="33" r:id="rId15"/>
    <sheet name="15" sheetId="34" r:id="rId16"/>
    <sheet name="16" sheetId="35" r:id="rId17"/>
    <sheet name="17" sheetId="36" r:id="rId18"/>
    <sheet name="くるみる" sheetId="30" r:id="rId19"/>
  </sheets>
  <definedNames>
    <definedName name="_xlnm.Print_Area" localSheetId="1">'１'!$A$1:$V$36</definedName>
    <definedName name="_xlnm.Print_Area" localSheetId="10">'10'!$A$1:$V$39</definedName>
    <definedName name="_xlnm.Print_Area" localSheetId="11">'11'!$A$1:$V$36</definedName>
    <definedName name="_xlnm.Print_Area" localSheetId="12">'12'!$A$1:$V$49</definedName>
    <definedName name="_xlnm.Print_Area" localSheetId="13">'13'!$A$1:$V$36</definedName>
    <definedName name="_xlnm.Print_Area" localSheetId="14">'14'!$A$1:$V$32</definedName>
    <definedName name="_xlnm.Print_Area" localSheetId="15">'15'!$A$1:$Y$40</definedName>
    <definedName name="_xlnm.Print_Area" localSheetId="16">'16'!$A$1:$Y$48</definedName>
    <definedName name="_xlnm.Print_Area" localSheetId="17">'17'!$A$1:$Y$47</definedName>
    <definedName name="_xlnm.Print_Area" localSheetId="2">'2'!$A$1:$V$39</definedName>
    <definedName name="_xlnm.Print_Area" localSheetId="3">'3'!$A$1:$V$47</definedName>
    <definedName name="_xlnm.Print_Area" localSheetId="4">'4'!$A$1:$V$36</definedName>
    <definedName name="_xlnm.Print_Area" localSheetId="5">'5'!$A$1:$V$29</definedName>
    <definedName name="_xlnm.Print_Area" localSheetId="6">'6'!$A$1:$V$42</definedName>
    <definedName name="_xlnm.Print_Area" localSheetId="7">'7'!$A$1:$V$40</definedName>
    <definedName name="_xlnm.Print_Area" localSheetId="8">'8'!$A$1:$V$33</definedName>
    <definedName name="_xlnm.Print_Area" localSheetId="9">'9'!$A$1:$V$31</definedName>
    <definedName name="_xlnm.Print_Area" localSheetId="18">くるみる!$A$1:$Z$42</definedName>
    <definedName name="_xlnm.Print_Area" localSheetId="0">市郡別!$A$2:$T$54</definedName>
    <definedName name="スタジオビーダッシュ">#REF!</definedName>
  </definedNames>
  <calcPr calcId="191029"/>
</workbook>
</file>

<file path=xl/calcChain.xml><?xml version="1.0" encoding="utf-8"?>
<calcChain xmlns="http://schemas.openxmlformats.org/spreadsheetml/2006/main">
  <c r="G28" i="11" l="1"/>
  <c r="G17" i="32"/>
  <c r="C22" i="6"/>
  <c r="D34" i="15"/>
  <c r="H34" i="15"/>
  <c r="G34" i="15"/>
  <c r="L34" i="6"/>
  <c r="D20" i="33"/>
  <c r="E20" i="33"/>
  <c r="X23" i="30"/>
  <c r="R21" i="6" s="1"/>
  <c r="V32" i="30"/>
  <c r="U32" i="30"/>
  <c r="W28" i="30"/>
  <c r="Q14" i="30"/>
  <c r="S14" i="30"/>
  <c r="D25" i="17"/>
  <c r="C14" i="6"/>
  <c r="W47" i="35"/>
  <c r="W47" i="36"/>
  <c r="W39" i="34"/>
  <c r="T31" i="33"/>
  <c r="U31" i="30" l="1"/>
  <c r="V31" i="30" s="1"/>
  <c r="T20" i="33" l="1"/>
  <c r="S20" i="33"/>
  <c r="Q20" i="33"/>
  <c r="P20" i="33"/>
  <c r="N20" i="33"/>
  <c r="M20" i="33"/>
  <c r="K20" i="33"/>
  <c r="H20" i="33"/>
  <c r="P31" i="6"/>
  <c r="O31" i="6"/>
  <c r="L31" i="6"/>
  <c r="K31" i="6"/>
  <c r="J31" i="6"/>
  <c r="I31" i="6"/>
  <c r="H31" i="6"/>
  <c r="G31" i="6"/>
  <c r="F31" i="6"/>
  <c r="E31" i="6"/>
  <c r="D31" i="6"/>
  <c r="C31" i="6"/>
  <c r="J20" i="33" l="1"/>
  <c r="G20" i="33"/>
  <c r="H16" i="11"/>
  <c r="S2" i="36"/>
  <c r="S2" i="35"/>
  <c r="S2" i="34"/>
  <c r="Q2" i="33"/>
  <c r="Q2" i="22"/>
  <c r="M2" i="36"/>
  <c r="M2" i="35"/>
  <c r="M2" i="34"/>
  <c r="L2" i="33"/>
  <c r="I2" i="36"/>
  <c r="I2" i="35"/>
  <c r="I2" i="34"/>
  <c r="H2" i="33"/>
  <c r="L2" i="22"/>
  <c r="H2" i="10"/>
  <c r="A2" i="36"/>
  <c r="A2" i="35"/>
  <c r="A2" i="34"/>
  <c r="A2" i="33"/>
  <c r="A2" i="22"/>
  <c r="A2" i="10"/>
  <c r="C41" i="6" l="1"/>
  <c r="D41" i="6"/>
  <c r="E41" i="6"/>
  <c r="G41" i="6"/>
  <c r="F41" i="6"/>
  <c r="H41" i="6"/>
  <c r="I41" i="6"/>
  <c r="J41" i="6"/>
  <c r="K41" i="6"/>
  <c r="R48" i="6"/>
  <c r="Q48" i="6"/>
  <c r="R47" i="6"/>
  <c r="Q47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P34" i="6"/>
  <c r="O34" i="6"/>
  <c r="N34" i="6"/>
  <c r="M34" i="6"/>
  <c r="J34" i="6"/>
  <c r="I34" i="6"/>
  <c r="H34" i="6"/>
  <c r="G34" i="6"/>
  <c r="F34" i="6"/>
  <c r="E34" i="6"/>
  <c r="D34" i="6"/>
  <c r="C34" i="6"/>
  <c r="T35" i="6" l="1"/>
  <c r="S35" i="6"/>
  <c r="T34" i="6"/>
  <c r="T31" i="6"/>
  <c r="S31" i="6"/>
  <c r="W2" i="36" l="1"/>
  <c r="D42" i="36"/>
  <c r="E42" i="36"/>
  <c r="G42" i="36"/>
  <c r="H42" i="36"/>
  <c r="J42" i="36"/>
  <c r="K42" i="36"/>
  <c r="M42" i="36"/>
  <c r="N42" i="36"/>
  <c r="P42" i="36"/>
  <c r="K34" i="6" s="1"/>
  <c r="S34" i="6" s="1"/>
  <c r="Q42" i="36"/>
  <c r="S42" i="36"/>
  <c r="T42" i="36"/>
  <c r="V42" i="36"/>
  <c r="W42" i="36"/>
  <c r="W2" i="35"/>
  <c r="D15" i="35"/>
  <c r="C30" i="6" s="1"/>
  <c r="E15" i="35"/>
  <c r="D30" i="6" s="1"/>
  <c r="G15" i="35"/>
  <c r="H15" i="35"/>
  <c r="F30" i="6" s="1"/>
  <c r="J15" i="35"/>
  <c r="G30" i="6" s="1"/>
  <c r="K15" i="35"/>
  <c r="H30" i="6" s="1"/>
  <c r="M15" i="35"/>
  <c r="I30" i="6" s="1"/>
  <c r="N15" i="35"/>
  <c r="J30" i="6" s="1"/>
  <c r="P15" i="35"/>
  <c r="K30" i="6" s="1"/>
  <c r="Q15" i="35"/>
  <c r="L30" i="6" s="1"/>
  <c r="S15" i="35"/>
  <c r="M30" i="6" s="1"/>
  <c r="T15" i="35"/>
  <c r="N30" i="6" s="1"/>
  <c r="V15" i="35"/>
  <c r="O30" i="6" s="1"/>
  <c r="W15" i="35"/>
  <c r="P30" i="6" s="1"/>
  <c r="D27" i="35"/>
  <c r="C47" i="6" s="1"/>
  <c r="E27" i="35"/>
  <c r="D47" i="6" s="1"/>
  <c r="G27" i="35"/>
  <c r="E47" i="6" s="1"/>
  <c r="H27" i="35"/>
  <c r="J27" i="35"/>
  <c r="K27" i="35"/>
  <c r="H47" i="6" s="1"/>
  <c r="M27" i="35"/>
  <c r="I47" i="6" s="1"/>
  <c r="N27" i="35"/>
  <c r="P27" i="35"/>
  <c r="Q27" i="35"/>
  <c r="L47" i="6" s="1"/>
  <c r="S27" i="35"/>
  <c r="M47" i="6" s="1"/>
  <c r="T27" i="35"/>
  <c r="V27" i="35"/>
  <c r="W27" i="35"/>
  <c r="P47" i="6" s="1"/>
  <c r="D38" i="35"/>
  <c r="C48" i="6" s="1"/>
  <c r="E38" i="35"/>
  <c r="D48" i="6" s="1"/>
  <c r="G38" i="35"/>
  <c r="E48" i="6" s="1"/>
  <c r="H38" i="35"/>
  <c r="F48" i="6" s="1"/>
  <c r="J38" i="35"/>
  <c r="G48" i="6" s="1"/>
  <c r="K38" i="35"/>
  <c r="M38" i="35"/>
  <c r="I48" i="6" s="1"/>
  <c r="N38" i="35"/>
  <c r="J48" i="6" s="1"/>
  <c r="P38" i="35"/>
  <c r="K48" i="6" s="1"/>
  <c r="Q38" i="35"/>
  <c r="S38" i="35"/>
  <c r="M48" i="6" s="1"/>
  <c r="T38" i="35"/>
  <c r="N48" i="6" s="1"/>
  <c r="V38" i="35"/>
  <c r="O48" i="6" s="1"/>
  <c r="W38" i="35"/>
  <c r="P48" i="6" s="1"/>
  <c r="W2" i="34"/>
  <c r="D25" i="34"/>
  <c r="E25" i="34"/>
  <c r="G25" i="34"/>
  <c r="E33" i="6" s="1"/>
  <c r="H25" i="34"/>
  <c r="F33" i="6" s="1"/>
  <c r="J25" i="34"/>
  <c r="K25" i="34"/>
  <c r="M25" i="34"/>
  <c r="I33" i="6" s="1"/>
  <c r="N25" i="34"/>
  <c r="P25" i="34"/>
  <c r="Q25" i="34"/>
  <c r="S25" i="34"/>
  <c r="M33" i="6" s="1"/>
  <c r="T25" i="34"/>
  <c r="N33" i="6" s="1"/>
  <c r="V25" i="34"/>
  <c r="W25" i="34"/>
  <c r="D32" i="34"/>
  <c r="E32" i="34"/>
  <c r="D46" i="6" s="1"/>
  <c r="G32" i="34"/>
  <c r="E46" i="6" s="1"/>
  <c r="H32" i="34"/>
  <c r="F46" i="6" s="1"/>
  <c r="J32" i="34"/>
  <c r="G46" i="6" s="1"/>
  <c r="K32" i="34"/>
  <c r="H46" i="6" s="1"/>
  <c r="Q32" i="34"/>
  <c r="S32" i="34"/>
  <c r="M46" i="6" s="1"/>
  <c r="T32" i="34"/>
  <c r="N46" i="6" s="1"/>
  <c r="V32" i="34"/>
  <c r="W32" i="34"/>
  <c r="T2" i="33"/>
  <c r="D24" i="33"/>
  <c r="C32" i="6" s="1"/>
  <c r="E24" i="33"/>
  <c r="D32" i="6" s="1"/>
  <c r="G24" i="33"/>
  <c r="H24" i="33"/>
  <c r="F32" i="6" s="1"/>
  <c r="J24" i="33"/>
  <c r="G32" i="6" s="1"/>
  <c r="K24" i="33"/>
  <c r="H32" i="6" s="1"/>
  <c r="M24" i="33"/>
  <c r="I32" i="6" s="1"/>
  <c r="N24" i="33"/>
  <c r="J32" i="6" s="1"/>
  <c r="P24" i="33"/>
  <c r="K32" i="6" s="1"/>
  <c r="Q24" i="33"/>
  <c r="L32" i="6" s="1"/>
  <c r="S24" i="33"/>
  <c r="O32" i="6" s="1"/>
  <c r="T24" i="33"/>
  <c r="P32" i="6" s="1"/>
  <c r="S34" i="34" l="1"/>
  <c r="Q34" i="34"/>
  <c r="L33" i="6"/>
  <c r="P34" i="34"/>
  <c r="K33" i="6"/>
  <c r="Q26" i="33"/>
  <c r="W34" i="34"/>
  <c r="P33" i="6"/>
  <c r="D26" i="33"/>
  <c r="Q40" i="35"/>
  <c r="Q42" i="35" s="1"/>
  <c r="L48" i="6"/>
  <c r="H40" i="35"/>
  <c r="H42" i="35" s="1"/>
  <c r="F47" i="6"/>
  <c r="G40" i="35"/>
  <c r="G42" i="35" s="1"/>
  <c r="V40" i="35"/>
  <c r="V42" i="35" s="1"/>
  <c r="O47" i="6"/>
  <c r="P40" i="35"/>
  <c r="K47" i="6"/>
  <c r="V34" i="34"/>
  <c r="O33" i="6"/>
  <c r="A42" i="36"/>
  <c r="M40" i="35"/>
  <c r="M42" i="35" s="1"/>
  <c r="S48" i="6"/>
  <c r="S30" i="6"/>
  <c r="M34" i="34"/>
  <c r="J34" i="34"/>
  <c r="G33" i="6"/>
  <c r="A25" i="34"/>
  <c r="C33" i="6"/>
  <c r="G34" i="34"/>
  <c r="A32" i="34"/>
  <c r="C46" i="6"/>
  <c r="S46" i="6" s="1"/>
  <c r="P26" i="33"/>
  <c r="J26" i="33"/>
  <c r="A20" i="33"/>
  <c r="T26" i="33"/>
  <c r="H26" i="33"/>
  <c r="A24" i="33"/>
  <c r="E32" i="6"/>
  <c r="S26" i="33"/>
  <c r="M26" i="33"/>
  <c r="G26" i="33"/>
  <c r="S32" i="6"/>
  <c r="N26" i="33"/>
  <c r="T32" i="6"/>
  <c r="K26" i="33"/>
  <c r="T30" i="6"/>
  <c r="T34" i="34"/>
  <c r="K40" i="35"/>
  <c r="K42" i="35" s="1"/>
  <c r="H48" i="6"/>
  <c r="T48" i="6" s="1"/>
  <c r="W40" i="35"/>
  <c r="W42" i="35" s="1"/>
  <c r="T40" i="35"/>
  <c r="T42" i="35" s="1"/>
  <c r="N47" i="6"/>
  <c r="N40" i="35"/>
  <c r="N42" i="35" s="1"/>
  <c r="J47" i="6"/>
  <c r="N34" i="34"/>
  <c r="J33" i="6"/>
  <c r="K34" i="34"/>
  <c r="H33" i="6"/>
  <c r="T46" i="6"/>
  <c r="H34" i="34"/>
  <c r="E34" i="34"/>
  <c r="D33" i="6"/>
  <c r="E26" i="33"/>
  <c r="O3" i="36"/>
  <c r="E40" i="35"/>
  <c r="E42" i="35" s="1"/>
  <c r="S40" i="35"/>
  <c r="S42" i="35" s="1"/>
  <c r="A38" i="35"/>
  <c r="J40" i="35"/>
  <c r="J42" i="35" s="1"/>
  <c r="G47" i="6"/>
  <c r="S47" i="6" s="1"/>
  <c r="A27" i="35"/>
  <c r="P42" i="35"/>
  <c r="A15" i="35"/>
  <c r="D40" i="35"/>
  <c r="D42" i="35" s="1"/>
  <c r="A16" i="35"/>
  <c r="D34" i="34"/>
  <c r="S33" i="6" l="1"/>
  <c r="A34" i="34"/>
  <c r="M3" i="33"/>
  <c r="A26" i="33"/>
  <c r="T47" i="6"/>
  <c r="O3" i="35"/>
  <c r="T33" i="6"/>
  <c r="O3" i="34"/>
  <c r="A40" i="35"/>
  <c r="A42" i="35"/>
  <c r="J16" i="11" l="1"/>
  <c r="K16" i="11"/>
  <c r="T34" i="15"/>
  <c r="Q34" i="15"/>
  <c r="K34" i="15"/>
  <c r="E34" i="15"/>
  <c r="A2" i="12"/>
  <c r="E24" i="22"/>
  <c r="E18" i="22"/>
  <c r="E12" i="22"/>
  <c r="E41" i="10"/>
  <c r="E26" i="10"/>
  <c r="E22" i="10"/>
  <c r="E28" i="19"/>
  <c r="E22" i="19"/>
  <c r="E31" i="18"/>
  <c r="E20" i="18"/>
  <c r="E33" i="18" s="1"/>
  <c r="E25" i="17"/>
  <c r="E27" i="16"/>
  <c r="E34" i="14"/>
  <c r="E29" i="14"/>
  <c r="E36" i="14" s="1"/>
  <c r="E21" i="32"/>
  <c r="E17" i="32"/>
  <c r="E28" i="13"/>
  <c r="E19" i="13"/>
  <c r="E39" i="12"/>
  <c r="E23" i="12"/>
  <c r="E31" i="31"/>
  <c r="E20" i="31"/>
  <c r="E28" i="11"/>
  <c r="E16" i="11"/>
  <c r="D41" i="10"/>
  <c r="T26" i="10"/>
  <c r="S26" i="10"/>
  <c r="Q26" i="10"/>
  <c r="P26" i="10"/>
  <c r="N26" i="10"/>
  <c r="M26" i="10"/>
  <c r="K26" i="10"/>
  <c r="J26" i="10"/>
  <c r="H26" i="10"/>
  <c r="G26" i="10"/>
  <c r="D26" i="10"/>
  <c r="P22" i="6"/>
  <c r="O22" i="6"/>
  <c r="J22" i="6"/>
  <c r="I22" i="6"/>
  <c r="H22" i="6"/>
  <c r="G22" i="6"/>
  <c r="F22" i="6"/>
  <c r="T22" i="6" s="1"/>
  <c r="E22" i="6"/>
  <c r="D22" i="6"/>
  <c r="R20" i="6"/>
  <c r="Q20" i="6"/>
  <c r="P20" i="6"/>
  <c r="O20" i="6"/>
  <c r="L20" i="6"/>
  <c r="K20" i="6"/>
  <c r="J20" i="6"/>
  <c r="I20" i="6"/>
  <c r="H20" i="6"/>
  <c r="G20" i="6"/>
  <c r="F20" i="6"/>
  <c r="E20" i="6"/>
  <c r="D20" i="6"/>
  <c r="C20" i="6"/>
  <c r="P19" i="6"/>
  <c r="O19" i="6"/>
  <c r="L19" i="6"/>
  <c r="K19" i="6"/>
  <c r="J19" i="6"/>
  <c r="I19" i="6"/>
  <c r="H19" i="6"/>
  <c r="G19" i="6"/>
  <c r="F19" i="6"/>
  <c r="E19" i="6"/>
  <c r="D19" i="6"/>
  <c r="C19" i="6"/>
  <c r="H18" i="6"/>
  <c r="G18" i="6"/>
  <c r="F18" i="6"/>
  <c r="E18" i="6"/>
  <c r="D18" i="6"/>
  <c r="C18" i="6"/>
  <c r="P11" i="6"/>
  <c r="O11" i="6"/>
  <c r="L11" i="6"/>
  <c r="K11" i="6"/>
  <c r="J11" i="6"/>
  <c r="I11" i="6"/>
  <c r="H11" i="6"/>
  <c r="G11" i="6"/>
  <c r="F11" i="6"/>
  <c r="E11" i="6"/>
  <c r="D11" i="6"/>
  <c r="C11" i="6"/>
  <c r="T31" i="18"/>
  <c r="S31" i="18"/>
  <c r="Q31" i="18"/>
  <c r="P31" i="18"/>
  <c r="N31" i="18"/>
  <c r="M31" i="18"/>
  <c r="K31" i="18"/>
  <c r="J31" i="18"/>
  <c r="H31" i="18"/>
  <c r="G31" i="18"/>
  <c r="D31" i="18"/>
  <c r="T36" i="14"/>
  <c r="S36" i="14"/>
  <c r="G36" i="14"/>
  <c r="D21" i="32"/>
  <c r="G21" i="32"/>
  <c r="H21" i="32"/>
  <c r="J21" i="32"/>
  <c r="K21" i="32"/>
  <c r="M21" i="32"/>
  <c r="N21" i="32"/>
  <c r="P21" i="32"/>
  <c r="Q21" i="32"/>
  <c r="S21" i="32"/>
  <c r="T21" i="32"/>
  <c r="T28" i="32"/>
  <c r="T17" i="32"/>
  <c r="S17" i="32"/>
  <c r="S23" i="32" s="1"/>
  <c r="Q17" i="32"/>
  <c r="P17" i="32"/>
  <c r="P23" i="32" s="1"/>
  <c r="N17" i="32"/>
  <c r="M17" i="32"/>
  <c r="M23" i="32" s="1"/>
  <c r="K17" i="32"/>
  <c r="J17" i="32"/>
  <c r="H17" i="32"/>
  <c r="G23" i="32"/>
  <c r="D17" i="32"/>
  <c r="Q2" i="32"/>
  <c r="T2" i="32" s="1"/>
  <c r="L2" i="32"/>
  <c r="H2" i="32"/>
  <c r="A2" i="32"/>
  <c r="T31" i="31"/>
  <c r="S31" i="31"/>
  <c r="Q31" i="31"/>
  <c r="P31" i="31"/>
  <c r="N31" i="31"/>
  <c r="M31" i="31"/>
  <c r="K31" i="31"/>
  <c r="J31" i="31"/>
  <c r="H31" i="31"/>
  <c r="G31" i="31"/>
  <c r="D31" i="31"/>
  <c r="T38" i="31"/>
  <c r="C35" i="31"/>
  <c r="T20" i="31"/>
  <c r="S20" i="31"/>
  <c r="Q20" i="31"/>
  <c r="P20" i="31"/>
  <c r="P33" i="31" s="1"/>
  <c r="N20" i="31"/>
  <c r="M20" i="31"/>
  <c r="M33" i="31" s="1"/>
  <c r="K20" i="31"/>
  <c r="J20" i="31"/>
  <c r="H20" i="31"/>
  <c r="G20" i="31"/>
  <c r="D20" i="31"/>
  <c r="B19" i="31"/>
  <c r="B16" i="31"/>
  <c r="Q2" i="31"/>
  <c r="T2" i="31" s="1"/>
  <c r="L2" i="31"/>
  <c r="H2" i="31"/>
  <c r="A2" i="31"/>
  <c r="J33" i="31" l="1"/>
  <c r="D23" i="32"/>
  <c r="N33" i="31"/>
  <c r="T33" i="31"/>
  <c r="Q33" i="31"/>
  <c r="E23" i="32"/>
  <c r="H23" i="32"/>
  <c r="N23" i="32"/>
  <c r="T23" i="32"/>
  <c r="Q23" i="32"/>
  <c r="S33" i="31"/>
  <c r="J23" i="32"/>
  <c r="A21" i="32"/>
  <c r="K33" i="31"/>
  <c r="E26" i="22"/>
  <c r="K23" i="32"/>
  <c r="E30" i="13"/>
  <c r="E33" i="31"/>
  <c r="E30" i="11"/>
  <c r="H33" i="31"/>
  <c r="E43" i="10"/>
  <c r="E41" i="12"/>
  <c r="G33" i="31"/>
  <c r="D33" i="31"/>
  <c r="A31" i="31"/>
  <c r="A26" i="10"/>
  <c r="A17" i="32"/>
  <c r="A20" i="31"/>
  <c r="J19" i="13"/>
  <c r="T35" i="11"/>
  <c r="R11" i="6"/>
  <c r="T11" i="6" s="1"/>
  <c r="U2" i="30"/>
  <c r="X2" i="30" s="1"/>
  <c r="Q14" i="6"/>
  <c r="Q11" i="6"/>
  <c r="M2" i="30"/>
  <c r="H2" i="30"/>
  <c r="A2" i="30"/>
  <c r="X19" i="30"/>
  <c r="R18" i="6" s="1"/>
  <c r="T18" i="6" s="1"/>
  <c r="S33" i="30"/>
  <c r="R16" i="6" s="1"/>
  <c r="S25" i="30"/>
  <c r="R15" i="6" s="1"/>
  <c r="N33" i="30"/>
  <c r="R14" i="6" s="1"/>
  <c r="N25" i="30"/>
  <c r="R13" i="6" s="1"/>
  <c r="I33" i="30"/>
  <c r="R12" i="6" s="1"/>
  <c r="I18" i="30"/>
  <c r="D33" i="30"/>
  <c r="R10" i="6" s="1"/>
  <c r="D18" i="30"/>
  <c r="Q33" i="30"/>
  <c r="Q16" i="6" s="1"/>
  <c r="L33" i="30"/>
  <c r="G33" i="30"/>
  <c r="Q12" i="6" s="1"/>
  <c r="B33" i="30"/>
  <c r="Q10" i="6" s="1"/>
  <c r="Q25" i="30"/>
  <c r="Q15" i="6" s="1"/>
  <c r="V23" i="30"/>
  <c r="Q21" i="6" s="1"/>
  <c r="L25" i="30"/>
  <c r="Q13" i="6" s="1"/>
  <c r="G18" i="30"/>
  <c r="B19" i="30"/>
  <c r="B18" i="30"/>
  <c r="V19" i="30"/>
  <c r="Q18" i="6" s="1"/>
  <c r="S18" i="6" s="1"/>
  <c r="X36" i="30"/>
  <c r="R44" i="6"/>
  <c r="Q44" i="6"/>
  <c r="R43" i="6"/>
  <c r="Q43" i="6"/>
  <c r="Q41" i="6"/>
  <c r="G28" i="13"/>
  <c r="E16" i="6" s="1"/>
  <c r="Q2" i="13"/>
  <c r="T2" i="13" s="1"/>
  <c r="H2" i="13"/>
  <c r="A2" i="13"/>
  <c r="A2" i="14"/>
  <c r="D16" i="11"/>
  <c r="C9" i="6" s="1"/>
  <c r="J34" i="15"/>
  <c r="C32" i="11"/>
  <c r="T22" i="10"/>
  <c r="S22" i="10"/>
  <c r="S34" i="14"/>
  <c r="T34" i="14"/>
  <c r="K29" i="6"/>
  <c r="T41" i="10"/>
  <c r="T43" i="10" s="1"/>
  <c r="S41" i="10"/>
  <c r="M29" i="6" s="1"/>
  <c r="Q41" i="10"/>
  <c r="P41" i="10"/>
  <c r="P43" i="10" s="1"/>
  <c r="O29" i="6"/>
  <c r="N41" i="10"/>
  <c r="J29" i="6" s="1"/>
  <c r="M41" i="10"/>
  <c r="M43" i="10" s="1"/>
  <c r="L29" i="6"/>
  <c r="K41" i="10"/>
  <c r="H29" i="6" s="1"/>
  <c r="J41" i="10"/>
  <c r="H41" i="10"/>
  <c r="F29" i="6" s="1"/>
  <c r="G41" i="10"/>
  <c r="E29" i="6" s="1"/>
  <c r="D29" i="6"/>
  <c r="C29" i="6"/>
  <c r="M16" i="11"/>
  <c r="I9" i="6" s="1"/>
  <c r="N16" i="11"/>
  <c r="J9" i="6" s="1"/>
  <c r="D9" i="6"/>
  <c r="D10" i="6"/>
  <c r="H28" i="11"/>
  <c r="K28" i="11"/>
  <c r="H10" i="6" s="1"/>
  <c r="N28" i="11"/>
  <c r="Q16" i="11"/>
  <c r="Q28" i="11"/>
  <c r="L10" i="6" s="1"/>
  <c r="T16" i="11"/>
  <c r="T28" i="11"/>
  <c r="P10" i="6" s="1"/>
  <c r="P16" i="11"/>
  <c r="K9" i="6" s="1"/>
  <c r="D28" i="11"/>
  <c r="C10" i="6" s="1"/>
  <c r="G16" i="11"/>
  <c r="S16" i="11"/>
  <c r="E10" i="6"/>
  <c r="J28" i="11"/>
  <c r="G10" i="6" s="1"/>
  <c r="M28" i="11"/>
  <c r="P28" i="11"/>
  <c r="S28" i="11"/>
  <c r="O10" i="6" s="1"/>
  <c r="Q2" i="11"/>
  <c r="T2" i="11" s="1"/>
  <c r="L2" i="11"/>
  <c r="H2" i="11"/>
  <c r="A2" i="11"/>
  <c r="D12" i="6"/>
  <c r="D13" i="6"/>
  <c r="D14" i="6"/>
  <c r="H23" i="12"/>
  <c r="H39" i="12"/>
  <c r="F13" i="6" s="1"/>
  <c r="F14" i="6"/>
  <c r="H19" i="13"/>
  <c r="H28" i="13"/>
  <c r="F16" i="6" s="1"/>
  <c r="K23" i="12"/>
  <c r="K39" i="12"/>
  <c r="H13" i="6" s="1"/>
  <c r="H14" i="6"/>
  <c r="K19" i="13"/>
  <c r="K28" i="13"/>
  <c r="H16" i="6" s="1"/>
  <c r="N23" i="12"/>
  <c r="J13" i="6"/>
  <c r="J14" i="6"/>
  <c r="N19" i="13"/>
  <c r="J15" i="6"/>
  <c r="N28" i="13"/>
  <c r="J16" i="6" s="1"/>
  <c r="Q23" i="12"/>
  <c r="Q39" i="12"/>
  <c r="L14" i="6"/>
  <c r="Q19" i="13"/>
  <c r="Q28" i="13"/>
  <c r="L16" i="6" s="1"/>
  <c r="N17" i="6"/>
  <c r="T23" i="12"/>
  <c r="T39" i="12"/>
  <c r="P13" i="6" s="1"/>
  <c r="P14" i="6"/>
  <c r="T19" i="13"/>
  <c r="T28" i="13"/>
  <c r="P16" i="6" s="1"/>
  <c r="D21" i="6"/>
  <c r="F21" i="6"/>
  <c r="J21" i="6"/>
  <c r="P21" i="6"/>
  <c r="M3" i="15"/>
  <c r="N34" i="15"/>
  <c r="D23" i="6"/>
  <c r="F23" i="6"/>
  <c r="H23" i="6"/>
  <c r="D24" i="6"/>
  <c r="H25" i="17"/>
  <c r="K25" i="17"/>
  <c r="M3" i="17" s="1"/>
  <c r="J24" i="6"/>
  <c r="L24" i="6"/>
  <c r="T25" i="17"/>
  <c r="D25" i="6"/>
  <c r="H12" i="22"/>
  <c r="F25" i="6" s="1"/>
  <c r="K12" i="22"/>
  <c r="H25" i="6" s="1"/>
  <c r="N12" i="22"/>
  <c r="J25" i="6" s="1"/>
  <c r="T12" i="22"/>
  <c r="P25" i="6" s="1"/>
  <c r="D26" i="6"/>
  <c r="H20" i="18"/>
  <c r="F26" i="6" s="1"/>
  <c r="K20" i="18"/>
  <c r="N20" i="18"/>
  <c r="L26" i="6"/>
  <c r="T20" i="18"/>
  <c r="P26" i="6" s="1"/>
  <c r="H22" i="19"/>
  <c r="F27" i="6" s="1"/>
  <c r="K22" i="19"/>
  <c r="H27" i="6" s="1"/>
  <c r="N22" i="19"/>
  <c r="J27" i="6" s="1"/>
  <c r="Q22" i="19"/>
  <c r="L27" i="6" s="1"/>
  <c r="T22" i="19"/>
  <c r="P27" i="6" s="1"/>
  <c r="H22" i="10"/>
  <c r="K22" i="10"/>
  <c r="H28" i="6" s="1"/>
  <c r="N22" i="10"/>
  <c r="J28" i="6" s="1"/>
  <c r="Q22" i="10"/>
  <c r="P28" i="6" s="1"/>
  <c r="L41" i="6"/>
  <c r="T29" i="14"/>
  <c r="D42" i="6"/>
  <c r="F42" i="6"/>
  <c r="H42" i="6"/>
  <c r="J42" i="6"/>
  <c r="Q29" i="14"/>
  <c r="D43" i="6"/>
  <c r="F43" i="6"/>
  <c r="H43" i="6"/>
  <c r="J43" i="6"/>
  <c r="L43" i="6"/>
  <c r="P43" i="6"/>
  <c r="D44" i="6"/>
  <c r="H28" i="19"/>
  <c r="F44" i="6"/>
  <c r="K28" i="19"/>
  <c r="H44" i="6" s="1"/>
  <c r="N28" i="19"/>
  <c r="J44" i="6" s="1"/>
  <c r="Q28" i="19"/>
  <c r="L44" i="6" s="1"/>
  <c r="T28" i="19"/>
  <c r="P44" i="6" s="1"/>
  <c r="D45" i="6"/>
  <c r="H34" i="14"/>
  <c r="F45" i="6" s="1"/>
  <c r="K34" i="14"/>
  <c r="H45" i="6" s="1"/>
  <c r="N34" i="14"/>
  <c r="J45" i="6" s="1"/>
  <c r="Q34" i="14"/>
  <c r="Q36" i="14" s="1"/>
  <c r="L45" i="6"/>
  <c r="P22" i="10"/>
  <c r="I28" i="6"/>
  <c r="J22" i="10"/>
  <c r="G28" i="6"/>
  <c r="E28" i="6"/>
  <c r="D22" i="10"/>
  <c r="D43" i="10" s="1"/>
  <c r="T48" i="10"/>
  <c r="Q2" i="10"/>
  <c r="T2" i="10" s="1"/>
  <c r="L2" i="10"/>
  <c r="H18" i="22"/>
  <c r="H24" i="22"/>
  <c r="K18" i="22"/>
  <c r="K24" i="22"/>
  <c r="N18" i="22"/>
  <c r="N24" i="22"/>
  <c r="Q12" i="22"/>
  <c r="Q18" i="22"/>
  <c r="Q24" i="22"/>
  <c r="T18" i="22"/>
  <c r="T24" i="22"/>
  <c r="T31" i="22"/>
  <c r="D12" i="22"/>
  <c r="C25" i="6" s="1"/>
  <c r="G12" i="22"/>
  <c r="J12" i="22"/>
  <c r="G25" i="6" s="1"/>
  <c r="M12" i="22"/>
  <c r="I25" i="6" s="1"/>
  <c r="P12" i="22"/>
  <c r="S12" i="22"/>
  <c r="O25" i="6" s="1"/>
  <c r="D18" i="22"/>
  <c r="G18" i="22"/>
  <c r="J18" i="22"/>
  <c r="M18" i="22"/>
  <c r="P18" i="22"/>
  <c r="P26" i="22" s="1"/>
  <c r="S18" i="22"/>
  <c r="D24" i="22"/>
  <c r="G24" i="22"/>
  <c r="J24" i="22"/>
  <c r="M24" i="22"/>
  <c r="P24" i="22"/>
  <c r="S24" i="22"/>
  <c r="T2" i="22"/>
  <c r="H2" i="22"/>
  <c r="D23" i="12"/>
  <c r="P39" i="12"/>
  <c r="K13" i="6" s="1"/>
  <c r="T46" i="12"/>
  <c r="G23" i="12"/>
  <c r="J23" i="12"/>
  <c r="M23" i="12"/>
  <c r="M41" i="12" s="1"/>
  <c r="P23" i="12"/>
  <c r="P41" i="12" s="1"/>
  <c r="S23" i="12"/>
  <c r="D39" i="12"/>
  <c r="C13" i="6" s="1"/>
  <c r="G39" i="12"/>
  <c r="E13" i="6" s="1"/>
  <c r="J39" i="12"/>
  <c r="G13" i="6" s="1"/>
  <c r="S39" i="12"/>
  <c r="O13" i="6" s="1"/>
  <c r="Q2" i="12"/>
  <c r="T2" i="12" s="1"/>
  <c r="L2" i="12"/>
  <c r="H2" i="12"/>
  <c r="S19" i="13"/>
  <c r="S28" i="13"/>
  <c r="O16" i="6" s="1"/>
  <c r="P19" i="13"/>
  <c r="P28" i="13"/>
  <c r="K16" i="6" s="1"/>
  <c r="M19" i="13"/>
  <c r="M28" i="13"/>
  <c r="I16" i="6" s="1"/>
  <c r="J28" i="13"/>
  <c r="G16" i="6" s="1"/>
  <c r="G19" i="13"/>
  <c r="E15" i="6" s="1"/>
  <c r="D19" i="13"/>
  <c r="D28" i="13"/>
  <c r="C16" i="6" s="1"/>
  <c r="T35" i="13"/>
  <c r="L2" i="13"/>
  <c r="S29" i="14"/>
  <c r="R41" i="6"/>
  <c r="P29" i="14"/>
  <c r="O41" i="6" s="1"/>
  <c r="N29" i="14"/>
  <c r="N36" i="14" s="1"/>
  <c r="M29" i="14"/>
  <c r="M36" i="14" s="1"/>
  <c r="G29" i="14"/>
  <c r="K29" i="14"/>
  <c r="K36" i="14" s="1"/>
  <c r="J29" i="14"/>
  <c r="H29" i="14"/>
  <c r="H36" i="14" s="1"/>
  <c r="D29" i="14"/>
  <c r="O21" i="6"/>
  <c r="K21" i="6"/>
  <c r="P34" i="14"/>
  <c r="P36" i="14" s="1"/>
  <c r="I21" i="6"/>
  <c r="M34" i="14"/>
  <c r="J34" i="14"/>
  <c r="G45" i="6" s="1"/>
  <c r="G34" i="14"/>
  <c r="D34" i="14"/>
  <c r="T41" i="14"/>
  <c r="Q2" i="14"/>
  <c r="T2" i="14" s="1"/>
  <c r="L2" i="14"/>
  <c r="H2" i="14"/>
  <c r="S34" i="15"/>
  <c r="P34" i="15"/>
  <c r="M34" i="15"/>
  <c r="T39" i="15"/>
  <c r="Q2" i="15"/>
  <c r="T2" i="15" s="1"/>
  <c r="L2" i="15"/>
  <c r="H2" i="15"/>
  <c r="A2" i="15"/>
  <c r="H27" i="16"/>
  <c r="K27" i="16"/>
  <c r="T27" i="16"/>
  <c r="T32" i="16"/>
  <c r="B12" i="16"/>
  <c r="B15" i="16"/>
  <c r="B20" i="16"/>
  <c r="B23" i="16"/>
  <c r="B25" i="16"/>
  <c r="D27" i="16"/>
  <c r="G27" i="16"/>
  <c r="J27" i="16"/>
  <c r="S27" i="16"/>
  <c r="Q2" i="16"/>
  <c r="T2" i="16" s="1"/>
  <c r="L2" i="16"/>
  <c r="H2" i="16"/>
  <c r="A2" i="16"/>
  <c r="S25" i="17"/>
  <c r="J25" i="17"/>
  <c r="G25" i="17"/>
  <c r="T30" i="17"/>
  <c r="Q2" i="17"/>
  <c r="T2" i="17" s="1"/>
  <c r="L2" i="17"/>
  <c r="H2" i="17"/>
  <c r="A2" i="17"/>
  <c r="T38" i="18"/>
  <c r="D20" i="18"/>
  <c r="C26" i="6" s="1"/>
  <c r="G20" i="18"/>
  <c r="E26" i="6" s="1"/>
  <c r="J20" i="18"/>
  <c r="G26" i="6" s="1"/>
  <c r="M20" i="18"/>
  <c r="M33" i="18" s="1"/>
  <c r="S20" i="18"/>
  <c r="O26" i="6"/>
  <c r="C43" i="6"/>
  <c r="E43" i="6"/>
  <c r="G43" i="6"/>
  <c r="I43" i="6"/>
  <c r="O43" i="6"/>
  <c r="Q2" i="18"/>
  <c r="T2" i="18" s="1"/>
  <c r="L2" i="18"/>
  <c r="H2" i="18"/>
  <c r="A2" i="18"/>
  <c r="T35" i="19"/>
  <c r="D22" i="19"/>
  <c r="G22" i="19"/>
  <c r="E27" i="6" s="1"/>
  <c r="J22" i="19"/>
  <c r="G27" i="6" s="1"/>
  <c r="M22" i="19"/>
  <c r="I27" i="6" s="1"/>
  <c r="P22" i="19"/>
  <c r="P30" i="19" s="1"/>
  <c r="S22" i="19"/>
  <c r="O27" i="6" s="1"/>
  <c r="D28" i="19"/>
  <c r="C44" i="6" s="1"/>
  <c r="G28" i="19"/>
  <c r="J28" i="19"/>
  <c r="G44" i="6" s="1"/>
  <c r="M28" i="19"/>
  <c r="I44" i="6" s="1"/>
  <c r="P28" i="19"/>
  <c r="S28" i="19"/>
  <c r="O44" i="6" s="1"/>
  <c r="O49" i="6" s="1"/>
  <c r="Q2" i="19"/>
  <c r="T2" i="19" s="1"/>
  <c r="L2" i="19"/>
  <c r="H2" i="19"/>
  <c r="A2" i="19"/>
  <c r="E14" i="6"/>
  <c r="E23" i="6"/>
  <c r="G14" i="6"/>
  <c r="I13" i="6"/>
  <c r="I14" i="6"/>
  <c r="K14" i="6"/>
  <c r="O14" i="6"/>
  <c r="M17" i="6"/>
  <c r="C23" i="6"/>
  <c r="G23" i="6"/>
  <c r="I24" i="6"/>
  <c r="K24" i="6"/>
  <c r="K26" i="6"/>
  <c r="I42" i="6"/>
  <c r="G42" i="6"/>
  <c r="E42" i="6"/>
  <c r="C42" i="6"/>
  <c r="K43" i="6"/>
  <c r="E45" i="6"/>
  <c r="T4" i="6"/>
  <c r="D28" i="6"/>
  <c r="K44" i="6"/>
  <c r="O28" i="6"/>
  <c r="I26" i="6"/>
  <c r="H21" i="6"/>
  <c r="D16" i="6"/>
  <c r="E44" i="6"/>
  <c r="E21" i="6"/>
  <c r="L21" i="6"/>
  <c r="I45" i="6"/>
  <c r="H26" i="6"/>
  <c r="K10" i="6"/>
  <c r="I12" i="6"/>
  <c r="P29" i="6"/>
  <c r="Q43" i="10"/>
  <c r="J26" i="6"/>
  <c r="D27" i="6"/>
  <c r="E30" i="19"/>
  <c r="F28" i="6"/>
  <c r="D15" i="6"/>
  <c r="L15" i="6"/>
  <c r="F9" i="6"/>
  <c r="C21" i="6"/>
  <c r="K45" i="6"/>
  <c r="G21" i="6"/>
  <c r="A23" i="32" l="1"/>
  <c r="S26" i="22"/>
  <c r="H26" i="22"/>
  <c r="M26" i="22"/>
  <c r="Q26" i="22"/>
  <c r="N26" i="22"/>
  <c r="G43" i="10"/>
  <c r="K30" i="19"/>
  <c r="J43" i="10"/>
  <c r="W27" i="30"/>
  <c r="T26" i="30" s="1"/>
  <c r="W26" i="30"/>
  <c r="O3" i="30" s="1"/>
  <c r="Q9" i="6"/>
  <c r="Q17" i="6" s="1"/>
  <c r="Q36" i="6" s="1"/>
  <c r="T26" i="22"/>
  <c r="H43" i="10"/>
  <c r="N43" i="10"/>
  <c r="I29" i="6"/>
  <c r="G30" i="19"/>
  <c r="J30" i="19"/>
  <c r="S30" i="19"/>
  <c r="K27" i="6"/>
  <c r="N30" i="19"/>
  <c r="T30" i="19"/>
  <c r="Q30" i="19"/>
  <c r="I49" i="6"/>
  <c r="M30" i="19"/>
  <c r="A27" i="16"/>
  <c r="M3" i="32"/>
  <c r="S30" i="13"/>
  <c r="Q30" i="13"/>
  <c r="I15" i="6"/>
  <c r="M30" i="13"/>
  <c r="K15" i="6"/>
  <c r="P30" i="13"/>
  <c r="T30" i="13"/>
  <c r="N30" i="13"/>
  <c r="Q41" i="12"/>
  <c r="L12" i="6"/>
  <c r="O12" i="6"/>
  <c r="S41" i="12"/>
  <c r="P12" i="6"/>
  <c r="T41" i="12"/>
  <c r="J12" i="6"/>
  <c r="N41" i="12"/>
  <c r="K12" i="6"/>
  <c r="K17" i="6" s="1"/>
  <c r="K36" i="6" s="1"/>
  <c r="P30" i="11"/>
  <c r="L9" i="6"/>
  <c r="Q30" i="11"/>
  <c r="I10" i="6"/>
  <c r="S10" i="6" s="1"/>
  <c r="M30" i="11"/>
  <c r="J10" i="6"/>
  <c r="J17" i="6" s="1"/>
  <c r="J36" i="6" s="1"/>
  <c r="N30" i="11"/>
  <c r="J36" i="14"/>
  <c r="J41" i="12"/>
  <c r="O24" i="6"/>
  <c r="P24" i="6"/>
  <c r="N29" i="6"/>
  <c r="N36" i="6" s="1"/>
  <c r="M3" i="14"/>
  <c r="P15" i="6"/>
  <c r="K41" i="12"/>
  <c r="R9" i="6"/>
  <c r="R17" i="6" s="1"/>
  <c r="R36" i="6" s="1"/>
  <c r="K26" i="22"/>
  <c r="M3" i="22" s="1"/>
  <c r="H24" i="6"/>
  <c r="F24" i="6"/>
  <c r="M3" i="16"/>
  <c r="K30" i="13"/>
  <c r="H15" i="6"/>
  <c r="F15" i="6"/>
  <c r="H30" i="13"/>
  <c r="H12" i="6"/>
  <c r="F12" i="6"/>
  <c r="H41" i="12"/>
  <c r="M3" i="31"/>
  <c r="P9" i="6"/>
  <c r="T30" i="11"/>
  <c r="K30" i="11"/>
  <c r="F10" i="6"/>
  <c r="H30" i="11"/>
  <c r="K49" i="6"/>
  <c r="J26" i="22"/>
  <c r="A18" i="22"/>
  <c r="D26" i="22"/>
  <c r="S43" i="10"/>
  <c r="M36" i="6"/>
  <c r="A28" i="19"/>
  <c r="K43" i="10"/>
  <c r="A22" i="10"/>
  <c r="J30" i="13"/>
  <c r="A33" i="31"/>
  <c r="J30" i="11"/>
  <c r="G49" i="6"/>
  <c r="A29" i="14"/>
  <c r="D36" i="14"/>
  <c r="S11" i="6"/>
  <c r="M49" i="6"/>
  <c r="A24" i="22"/>
  <c r="G26" i="22"/>
  <c r="A12" i="22"/>
  <c r="E25" i="6"/>
  <c r="A41" i="10"/>
  <c r="G29" i="6"/>
  <c r="S29" i="6" s="1"/>
  <c r="C28" i="6"/>
  <c r="S28" i="6" s="1"/>
  <c r="D30" i="19"/>
  <c r="H30" i="19"/>
  <c r="M3" i="19" s="1"/>
  <c r="C27" i="6"/>
  <c r="S27" i="6" s="1"/>
  <c r="A22" i="19"/>
  <c r="G24" i="6"/>
  <c r="E24" i="6"/>
  <c r="C24" i="6"/>
  <c r="G30" i="13"/>
  <c r="A28" i="13"/>
  <c r="D30" i="13"/>
  <c r="O15" i="6"/>
  <c r="G15" i="6"/>
  <c r="A19" i="13"/>
  <c r="C15" i="6"/>
  <c r="G41" i="12"/>
  <c r="G12" i="6"/>
  <c r="E12" i="6"/>
  <c r="C12" i="6"/>
  <c r="D41" i="12"/>
  <c r="D30" i="11"/>
  <c r="O9" i="6"/>
  <c r="S30" i="11"/>
  <c r="E9" i="6"/>
  <c r="G30" i="11"/>
  <c r="H9" i="6"/>
  <c r="G9" i="6"/>
  <c r="A34" i="15"/>
  <c r="T28" i="6"/>
  <c r="T23" i="6"/>
  <c r="T25" i="6"/>
  <c r="T27" i="6"/>
  <c r="S14" i="6"/>
  <c r="S21" i="6"/>
  <c r="T14" i="6"/>
  <c r="T19" i="6"/>
  <c r="S19" i="6"/>
  <c r="T16" i="6"/>
  <c r="T44" i="6"/>
  <c r="N49" i="6"/>
  <c r="S23" i="6"/>
  <c r="S20" i="6"/>
  <c r="T21" i="6"/>
  <c r="S16" i="6"/>
  <c r="A28" i="11"/>
  <c r="A16" i="11"/>
  <c r="A31" i="18"/>
  <c r="S43" i="6"/>
  <c r="T33" i="18"/>
  <c r="K33" i="18"/>
  <c r="S33" i="18"/>
  <c r="T26" i="6"/>
  <c r="S26" i="6"/>
  <c r="N33" i="18"/>
  <c r="T43" i="6"/>
  <c r="J33" i="18"/>
  <c r="A20" i="18"/>
  <c r="H33" i="18"/>
  <c r="D33" i="18"/>
  <c r="G33" i="18"/>
  <c r="A25" i="17"/>
  <c r="T42" i="6"/>
  <c r="H49" i="6"/>
  <c r="S42" i="6"/>
  <c r="S44" i="6"/>
  <c r="C45" i="6"/>
  <c r="S45" i="6" s="1"/>
  <c r="J49" i="6"/>
  <c r="S41" i="6"/>
  <c r="T45" i="6"/>
  <c r="F49" i="6"/>
  <c r="L49" i="6"/>
  <c r="P41" i="6"/>
  <c r="P49" i="6" s="1"/>
  <c r="A34" i="14"/>
  <c r="D49" i="6"/>
  <c r="A23" i="12"/>
  <c r="A39" i="12"/>
  <c r="L13" i="6"/>
  <c r="S13" i="6"/>
  <c r="D17" i="6"/>
  <c r="D36" i="6" s="1"/>
  <c r="T20" i="6"/>
  <c r="M3" i="10" l="1"/>
  <c r="A30" i="19"/>
  <c r="M3" i="18"/>
  <c r="A43" i="10"/>
  <c r="A36" i="14"/>
  <c r="M3" i="12"/>
  <c r="L17" i="6"/>
  <c r="L36" i="6" s="1"/>
  <c r="P17" i="6"/>
  <c r="P36" i="6" s="1"/>
  <c r="I17" i="6"/>
  <c r="I36" i="6" s="1"/>
  <c r="T10" i="6"/>
  <c r="C49" i="6"/>
  <c r="T29" i="6"/>
  <c r="T24" i="6"/>
  <c r="M3" i="13"/>
  <c r="T15" i="6"/>
  <c r="T12" i="6"/>
  <c r="F17" i="6"/>
  <c r="F36" i="6" s="1"/>
  <c r="M3" i="11"/>
  <c r="T9" i="6"/>
  <c r="A26" i="22"/>
  <c r="O17" i="6"/>
  <c r="O36" i="6" s="1"/>
  <c r="A30" i="11"/>
  <c r="S25" i="6"/>
  <c r="S49" i="6"/>
  <c r="S24" i="6"/>
  <c r="A30" i="13"/>
  <c r="S15" i="6"/>
  <c r="E17" i="6"/>
  <c r="E36" i="6" s="1"/>
  <c r="S12" i="6"/>
  <c r="C17" i="6"/>
  <c r="C36" i="6" s="1"/>
  <c r="E49" i="6"/>
  <c r="H17" i="6"/>
  <c r="H36" i="6" s="1"/>
  <c r="G17" i="6"/>
  <c r="G36" i="6" s="1"/>
  <c r="S9" i="6"/>
  <c r="S22" i="6"/>
  <c r="T13" i="6"/>
  <c r="A33" i="18"/>
  <c r="T41" i="6"/>
  <c r="T49" i="6" s="1"/>
  <c r="A41" i="12"/>
  <c r="T17" i="6" l="1"/>
  <c r="T36" i="6" s="1"/>
  <c r="L4" i="6" s="1"/>
  <c r="S17" i="6"/>
  <c r="S36" i="6" s="1"/>
  <c r="Q3" i="34" l="1"/>
  <c r="O3" i="33"/>
  <c r="Q3" i="36"/>
  <c r="Q3" i="35"/>
  <c r="O3" i="32"/>
  <c r="O3" i="18"/>
  <c r="O3" i="15"/>
  <c r="O3" i="13"/>
  <c r="O3" i="17"/>
  <c r="R3" i="30"/>
  <c r="O3" i="14"/>
  <c r="O3" i="12"/>
  <c r="O3" i="11"/>
  <c r="O3" i="19"/>
  <c r="O3" i="16"/>
  <c r="O3" i="10"/>
  <c r="O3" i="22"/>
  <c r="O3" i="31"/>
</calcChain>
</file>

<file path=xl/sharedStrings.xml><?xml version="1.0" encoding="utf-8"?>
<sst xmlns="http://schemas.openxmlformats.org/spreadsheetml/2006/main" count="1815" uniqueCount="919">
  <si>
    <t>徳良(合)</t>
    <phoneticPr fontId="5"/>
  </si>
  <si>
    <t>西条</t>
    <phoneticPr fontId="5"/>
  </si>
  <si>
    <t>八本松</t>
    <phoneticPr fontId="5"/>
  </si>
  <si>
    <t>造賀</t>
    <phoneticPr fontId="5"/>
  </si>
  <si>
    <t>白市</t>
    <phoneticPr fontId="5"/>
  </si>
  <si>
    <t>山県中野(合)</t>
    <phoneticPr fontId="5"/>
  </si>
  <si>
    <t>豊平(合)</t>
    <phoneticPr fontId="5"/>
  </si>
  <si>
    <t>八重(合)</t>
    <phoneticPr fontId="5"/>
  </si>
  <si>
    <t>本地(合)</t>
    <phoneticPr fontId="5"/>
  </si>
  <si>
    <t>壬生(合)</t>
    <phoneticPr fontId="5"/>
  </si>
  <si>
    <t>川迫(合)</t>
    <phoneticPr fontId="5"/>
  </si>
  <si>
    <t>新庄(合)</t>
    <phoneticPr fontId="5"/>
  </si>
  <si>
    <t>大朝(合)</t>
    <phoneticPr fontId="5"/>
  </si>
  <si>
    <t>戸河内(合)</t>
    <phoneticPr fontId="5"/>
  </si>
  <si>
    <t>口羽(合)</t>
    <phoneticPr fontId="5"/>
  </si>
  <si>
    <t>都賀(合)</t>
    <phoneticPr fontId="5"/>
  </si>
  <si>
    <t>市木(合)</t>
    <phoneticPr fontId="5"/>
  </si>
  <si>
    <t>田所(合)</t>
    <phoneticPr fontId="5"/>
  </si>
  <si>
    <t>中野(合)</t>
    <phoneticPr fontId="5"/>
  </si>
  <si>
    <t>矢上(合)</t>
    <phoneticPr fontId="5"/>
  </si>
  <si>
    <t>井原(合)</t>
    <phoneticPr fontId="5"/>
  </si>
  <si>
    <t>加計(合)</t>
    <phoneticPr fontId="5"/>
  </si>
  <si>
    <t>八千代南(合)</t>
    <phoneticPr fontId="5"/>
  </si>
  <si>
    <t>八千代北(合)</t>
    <phoneticPr fontId="5"/>
  </si>
  <si>
    <t>入江(合)</t>
    <phoneticPr fontId="5"/>
  </si>
  <si>
    <t>吉田(合)</t>
    <phoneticPr fontId="5"/>
  </si>
  <si>
    <t>可愛(合)</t>
    <phoneticPr fontId="5"/>
  </si>
  <si>
    <t>向原(合)</t>
    <phoneticPr fontId="5"/>
  </si>
  <si>
    <t>甲立(合)</t>
    <phoneticPr fontId="5"/>
  </si>
  <si>
    <t>横田(合)</t>
    <phoneticPr fontId="5"/>
  </si>
  <si>
    <t>生桑(合)</t>
    <phoneticPr fontId="5"/>
  </si>
  <si>
    <t>赤名(合)</t>
    <phoneticPr fontId="5"/>
  </si>
  <si>
    <t>来島(合)</t>
    <phoneticPr fontId="5"/>
  </si>
  <si>
    <t>吉田</t>
    <phoneticPr fontId="5"/>
  </si>
  <si>
    <t>比婆口南(合)</t>
    <phoneticPr fontId="5"/>
  </si>
  <si>
    <t>備後西城(合)</t>
    <phoneticPr fontId="5"/>
  </si>
  <si>
    <t>備後八幡(合)</t>
    <phoneticPr fontId="5"/>
  </si>
  <si>
    <t>三次東(合)</t>
    <phoneticPr fontId="5"/>
  </si>
  <si>
    <t>三次西(合)</t>
    <phoneticPr fontId="5"/>
  </si>
  <si>
    <t>三次北(合)</t>
    <phoneticPr fontId="5"/>
  </si>
  <si>
    <t>塩町(合)</t>
    <phoneticPr fontId="5"/>
  </si>
  <si>
    <t>川地(合)</t>
    <phoneticPr fontId="5"/>
  </si>
  <si>
    <t>上川立(合)</t>
    <phoneticPr fontId="5"/>
  </si>
  <si>
    <t>庄原(合)</t>
    <phoneticPr fontId="5"/>
  </si>
  <si>
    <t>山内(合)</t>
    <phoneticPr fontId="5"/>
  </si>
  <si>
    <t>川北(合)</t>
    <phoneticPr fontId="5"/>
  </si>
  <si>
    <t>高(合)</t>
    <phoneticPr fontId="5"/>
  </si>
  <si>
    <t>三和西(合)</t>
    <phoneticPr fontId="5"/>
  </si>
  <si>
    <t>三和東(合)</t>
    <phoneticPr fontId="5"/>
  </si>
  <si>
    <t>作木(合)</t>
    <phoneticPr fontId="5"/>
  </si>
  <si>
    <t>布野(合)</t>
    <phoneticPr fontId="5"/>
  </si>
  <si>
    <t>君田(合)</t>
    <phoneticPr fontId="5"/>
  </si>
  <si>
    <t>三良坂(合)</t>
    <phoneticPr fontId="5"/>
  </si>
  <si>
    <t>吉舎(合)</t>
    <phoneticPr fontId="5"/>
  </si>
  <si>
    <t>比和(合)</t>
    <phoneticPr fontId="5"/>
  </si>
  <si>
    <t>小奴可(合)</t>
    <phoneticPr fontId="5"/>
  </si>
  <si>
    <t>東城(合)</t>
    <phoneticPr fontId="5"/>
  </si>
  <si>
    <t>三次</t>
    <phoneticPr fontId="5"/>
  </si>
  <si>
    <t>八次</t>
    <phoneticPr fontId="5"/>
  </si>
  <si>
    <t>庄原</t>
    <phoneticPr fontId="5"/>
  </si>
  <si>
    <t>上下</t>
    <phoneticPr fontId="5"/>
  </si>
  <si>
    <t>東城</t>
    <phoneticPr fontId="5"/>
  </si>
  <si>
    <t>布野</t>
    <phoneticPr fontId="5"/>
  </si>
  <si>
    <t>吉舎</t>
    <phoneticPr fontId="5"/>
  </si>
  <si>
    <t>比和</t>
    <phoneticPr fontId="5"/>
  </si>
  <si>
    <t>備後西城</t>
    <phoneticPr fontId="5"/>
  </si>
  <si>
    <t>竹原(合)</t>
    <phoneticPr fontId="5"/>
  </si>
  <si>
    <t>忠海</t>
    <phoneticPr fontId="5"/>
  </si>
  <si>
    <t>安芸津(合)</t>
    <phoneticPr fontId="5"/>
  </si>
  <si>
    <t>安浦(合)</t>
    <phoneticPr fontId="5"/>
  </si>
  <si>
    <t>御手洗(合)</t>
    <phoneticPr fontId="5"/>
  </si>
  <si>
    <t>大長(合)</t>
    <phoneticPr fontId="5"/>
  </si>
  <si>
    <t>吉名(合)</t>
    <phoneticPr fontId="5"/>
  </si>
  <si>
    <t>忠海(合)</t>
    <phoneticPr fontId="5"/>
  </si>
  <si>
    <t>安芸津</t>
    <phoneticPr fontId="5"/>
  </si>
  <si>
    <t>三原西部(合)</t>
    <phoneticPr fontId="5"/>
  </si>
  <si>
    <t>久井(合)</t>
    <phoneticPr fontId="5"/>
  </si>
  <si>
    <t>小国(合)</t>
    <phoneticPr fontId="5"/>
  </si>
  <si>
    <t>沼田川店</t>
    <phoneticPr fontId="5"/>
  </si>
  <si>
    <t>三原中央</t>
    <phoneticPr fontId="5"/>
  </si>
  <si>
    <t>尾道西(合)</t>
    <phoneticPr fontId="5"/>
  </si>
  <si>
    <t>尾道東(合)</t>
    <phoneticPr fontId="5"/>
  </si>
  <si>
    <t>尾道</t>
    <phoneticPr fontId="5"/>
  </si>
  <si>
    <t>尾道北</t>
    <phoneticPr fontId="5"/>
  </si>
  <si>
    <t>尾道西</t>
    <phoneticPr fontId="5"/>
  </si>
  <si>
    <t>瀬戸田(合)</t>
    <phoneticPr fontId="5"/>
  </si>
  <si>
    <t>三庄</t>
    <phoneticPr fontId="5"/>
  </si>
  <si>
    <t>中庄(合)</t>
    <phoneticPr fontId="5"/>
  </si>
  <si>
    <t>重井(合)</t>
    <phoneticPr fontId="5"/>
  </si>
  <si>
    <t>大浜(合)</t>
    <phoneticPr fontId="5"/>
  </si>
  <si>
    <t>生口(合)</t>
    <phoneticPr fontId="5"/>
  </si>
  <si>
    <t>弓削(合)</t>
    <phoneticPr fontId="5"/>
  </si>
  <si>
    <t>生名(合)</t>
    <phoneticPr fontId="5"/>
  </si>
  <si>
    <t>生口</t>
    <phoneticPr fontId="5"/>
  </si>
  <si>
    <t>佐島(合)</t>
    <phoneticPr fontId="5"/>
  </si>
  <si>
    <t>岩城(合)</t>
    <phoneticPr fontId="5"/>
  </si>
  <si>
    <t>中庄</t>
    <phoneticPr fontId="5"/>
  </si>
  <si>
    <t>弓削</t>
    <phoneticPr fontId="5"/>
  </si>
  <si>
    <t>三庄(合)</t>
    <phoneticPr fontId="5"/>
  </si>
  <si>
    <t>小畠･井関</t>
    <phoneticPr fontId="5"/>
  </si>
  <si>
    <t>木の子(合)</t>
    <phoneticPr fontId="5"/>
  </si>
  <si>
    <t>西江原(読)</t>
    <phoneticPr fontId="5"/>
  </si>
  <si>
    <t>小畠(合)</t>
    <phoneticPr fontId="5"/>
  </si>
  <si>
    <t>高蓋(合)</t>
    <phoneticPr fontId="5"/>
  </si>
  <si>
    <t>油木(合)</t>
    <phoneticPr fontId="5"/>
  </si>
  <si>
    <t>福永(合)</t>
    <phoneticPr fontId="5"/>
  </si>
  <si>
    <t>井原</t>
    <phoneticPr fontId="5"/>
  </si>
  <si>
    <t>笠岡</t>
    <phoneticPr fontId="5"/>
  </si>
  <si>
    <t>高蓋</t>
    <phoneticPr fontId="5"/>
  </si>
  <si>
    <t>油木</t>
    <phoneticPr fontId="5"/>
  </si>
  <si>
    <t>豊松</t>
    <phoneticPr fontId="5"/>
  </si>
  <si>
    <t>笠岡東</t>
    <phoneticPr fontId="5"/>
  </si>
  <si>
    <t>高屋</t>
    <phoneticPr fontId="5"/>
  </si>
  <si>
    <t>西江原</t>
    <phoneticPr fontId="5"/>
  </si>
  <si>
    <t>笠岡(合)</t>
    <phoneticPr fontId="5"/>
  </si>
  <si>
    <t>大井(合)</t>
    <phoneticPr fontId="5"/>
  </si>
  <si>
    <t>新山(合)</t>
    <phoneticPr fontId="5"/>
  </si>
  <si>
    <t>北川(合)</t>
    <phoneticPr fontId="5"/>
  </si>
  <si>
    <t>高屋(合)</t>
    <phoneticPr fontId="5"/>
  </si>
  <si>
    <t>稲倉(合)</t>
    <phoneticPr fontId="5"/>
  </si>
  <si>
    <t>県主(合)</t>
    <phoneticPr fontId="5"/>
  </si>
  <si>
    <t>芳井(合)</t>
    <phoneticPr fontId="5"/>
  </si>
  <si>
    <t>笠岡(読)</t>
    <phoneticPr fontId="5"/>
  </si>
  <si>
    <t>井原(読)</t>
    <phoneticPr fontId="5"/>
  </si>
  <si>
    <t>府中北(合)</t>
    <phoneticPr fontId="5"/>
  </si>
  <si>
    <t>神辺東</t>
    <rPh sb="2" eb="3">
      <t>ヒガシ</t>
    </rPh>
    <phoneticPr fontId="5"/>
  </si>
  <si>
    <t>福山北</t>
    <phoneticPr fontId="5"/>
  </si>
  <si>
    <t>山手(合)</t>
    <phoneticPr fontId="5"/>
  </si>
  <si>
    <t>瀬戸(合)</t>
    <phoneticPr fontId="5"/>
  </si>
  <si>
    <t>水呑</t>
    <phoneticPr fontId="5"/>
  </si>
  <si>
    <t>幸千(合)</t>
    <phoneticPr fontId="5"/>
  </si>
  <si>
    <t>神辺(合)</t>
    <phoneticPr fontId="5"/>
  </si>
  <si>
    <t>駅家</t>
    <phoneticPr fontId="5"/>
  </si>
  <si>
    <t>新市</t>
    <phoneticPr fontId="5"/>
  </si>
  <si>
    <t>府中(合)</t>
    <phoneticPr fontId="5"/>
  </si>
  <si>
    <t>福山南</t>
    <phoneticPr fontId="5"/>
  </si>
  <si>
    <t>福山東</t>
    <phoneticPr fontId="5"/>
  </si>
  <si>
    <t>春日</t>
    <phoneticPr fontId="5"/>
  </si>
  <si>
    <t>手城</t>
    <phoneticPr fontId="5"/>
  </si>
  <si>
    <t>大門</t>
    <phoneticPr fontId="5"/>
  </si>
  <si>
    <t>山手</t>
    <phoneticPr fontId="5"/>
  </si>
  <si>
    <t>瀬戸</t>
    <phoneticPr fontId="5"/>
  </si>
  <si>
    <t>水呑(合)</t>
    <phoneticPr fontId="5"/>
  </si>
  <si>
    <t>松永南</t>
    <phoneticPr fontId="5"/>
  </si>
  <si>
    <t>幸千</t>
    <phoneticPr fontId="5"/>
  </si>
  <si>
    <t>福山西</t>
    <phoneticPr fontId="5"/>
  </si>
  <si>
    <t>東福山</t>
    <rPh sb="0" eb="1">
      <t>ヒガシ</t>
    </rPh>
    <rPh sb="1" eb="2">
      <t>フク</t>
    </rPh>
    <rPh sb="2" eb="3">
      <t>ヤマ</t>
    </rPh>
    <phoneticPr fontId="5"/>
  </si>
  <si>
    <t>竹田</t>
    <phoneticPr fontId="5"/>
  </si>
  <si>
    <t>神辺南</t>
    <phoneticPr fontId="5"/>
  </si>
  <si>
    <t>神辺北</t>
    <phoneticPr fontId="5"/>
  </si>
  <si>
    <t>松永</t>
    <phoneticPr fontId="5"/>
  </si>
  <si>
    <t>引野</t>
    <phoneticPr fontId="5"/>
  </si>
  <si>
    <t>松永(毎)</t>
    <phoneticPr fontId="5"/>
  </si>
  <si>
    <t>府中(読)</t>
    <rPh sb="3" eb="4">
      <t>ヨ</t>
    </rPh>
    <phoneticPr fontId="5"/>
  </si>
  <si>
    <t>ス　ポ　ン　サ　ー　名</t>
  </si>
  <si>
    <t>広告タイトル</t>
  </si>
  <si>
    <t>サイズ</t>
  </si>
  <si>
    <t>折　込　日</t>
  </si>
  <si>
    <t>朝日新聞</t>
  </si>
  <si>
    <t>読売新聞</t>
  </si>
  <si>
    <t>毎日新聞</t>
  </si>
  <si>
    <t>サンケイ新聞</t>
  </si>
  <si>
    <t>販売店</t>
  </si>
  <si>
    <t>部数</t>
  </si>
  <si>
    <t>折込数</t>
  </si>
  <si>
    <t>小　計</t>
  </si>
  <si>
    <t>北</t>
  </si>
  <si>
    <t>合　計</t>
    <rPh sb="0" eb="1">
      <t>ア</t>
    </rPh>
    <phoneticPr fontId="6"/>
  </si>
  <si>
    <t>地 区</t>
    <rPh sb="0" eb="1">
      <t>チ</t>
    </rPh>
    <rPh sb="2" eb="3">
      <t>ク</t>
    </rPh>
    <phoneticPr fontId="5"/>
  </si>
  <si>
    <t>ページ計</t>
    <rPh sb="3" eb="4">
      <t>ケイ</t>
    </rPh>
    <phoneticPr fontId="6"/>
  </si>
  <si>
    <t>総 合 計</t>
    <rPh sb="0" eb="1">
      <t>フサ</t>
    </rPh>
    <rPh sb="2" eb="3">
      <t>ゴウ</t>
    </rPh>
    <rPh sb="4" eb="5">
      <t>ケイ</t>
    </rPh>
    <phoneticPr fontId="6"/>
  </si>
  <si>
    <t>曜日</t>
    <rPh sb="0" eb="2">
      <t>ヨウビ</t>
    </rPh>
    <phoneticPr fontId="5"/>
  </si>
  <si>
    <t>折 込 枚 数</t>
    <phoneticPr fontId="5"/>
  </si>
  <si>
    <t>下記の</t>
    <rPh sb="0" eb="2">
      <t>カキ</t>
    </rPh>
    <phoneticPr fontId="5"/>
  </si>
  <si>
    <t>広告タイトル</t>
    <rPh sb="0" eb="2">
      <t>コウコク</t>
    </rPh>
    <phoneticPr fontId="5"/>
  </si>
  <si>
    <t>サイズ</t>
    <phoneticPr fontId="5"/>
  </si>
  <si>
    <t>折込枚数</t>
    <rPh sb="0" eb="2">
      <t>オリコミ</t>
    </rPh>
    <rPh sb="2" eb="4">
      <t>マイスウ</t>
    </rPh>
    <phoneticPr fontId="5"/>
  </si>
  <si>
    <t>折  込  日</t>
    <rPh sb="0" eb="1">
      <t>オリ</t>
    </rPh>
    <rPh sb="3" eb="4">
      <t>コミ</t>
    </rPh>
    <rPh sb="6" eb="7">
      <t>ヒ</t>
    </rPh>
    <phoneticPr fontId="5"/>
  </si>
  <si>
    <t>曜  日</t>
    <rPh sb="0" eb="1">
      <t>ヨウ</t>
    </rPh>
    <rPh sb="3" eb="4">
      <t>ヒ</t>
    </rPh>
    <phoneticPr fontId="5"/>
  </si>
  <si>
    <t>様</t>
    <rPh sb="0" eb="1">
      <t>サマ</t>
    </rPh>
    <phoneticPr fontId="5"/>
  </si>
  <si>
    <t>枚</t>
    <rPh sb="0" eb="1">
      <t>マイ</t>
    </rPh>
    <phoneticPr fontId="5"/>
  </si>
  <si>
    <t>各      紙      部      数</t>
    <rPh sb="0" eb="1">
      <t>カク</t>
    </rPh>
    <rPh sb="7" eb="8">
      <t>カミ</t>
    </rPh>
    <rPh sb="14" eb="15">
      <t>ブ</t>
    </rPh>
    <rPh sb="21" eb="22">
      <t>カズ</t>
    </rPh>
    <phoneticPr fontId="5"/>
  </si>
  <si>
    <t>合計枚数</t>
    <rPh sb="0" eb="2">
      <t>ゴウケイ</t>
    </rPh>
    <rPh sb="2" eb="4">
      <t>マイスウ</t>
    </rPh>
    <phoneticPr fontId="5"/>
  </si>
  <si>
    <t>朝日新聞</t>
    <rPh sb="0" eb="2">
      <t>アサヒ</t>
    </rPh>
    <rPh sb="2" eb="4">
      <t>シンブン</t>
    </rPh>
    <phoneticPr fontId="5"/>
  </si>
  <si>
    <t>読売新聞</t>
    <rPh sb="0" eb="2">
      <t>ヨミウリ</t>
    </rPh>
    <rPh sb="2" eb="4">
      <t>シンブン</t>
    </rPh>
    <phoneticPr fontId="5"/>
  </si>
  <si>
    <t>毎日新聞</t>
    <rPh sb="0" eb="2">
      <t>マイニチ</t>
    </rPh>
    <rPh sb="2" eb="4">
      <t>シンブン</t>
    </rPh>
    <phoneticPr fontId="5"/>
  </si>
  <si>
    <t>日本経済新聞</t>
    <rPh sb="0" eb="2">
      <t>ニホン</t>
    </rPh>
    <rPh sb="2" eb="4">
      <t>ケイザイ</t>
    </rPh>
    <rPh sb="4" eb="6">
      <t>シンブン</t>
    </rPh>
    <phoneticPr fontId="5"/>
  </si>
  <si>
    <t>折込数</t>
    <rPh sb="0" eb="2">
      <t>オリコミ</t>
    </rPh>
    <rPh sb="2" eb="3">
      <t>スウ</t>
    </rPh>
    <phoneticPr fontId="5"/>
  </si>
  <si>
    <t>山陽新聞</t>
    <rPh sb="0" eb="2">
      <t>サンヨウ</t>
    </rPh>
    <rPh sb="2" eb="4">
      <t>シンブン</t>
    </rPh>
    <phoneticPr fontId="5"/>
  </si>
  <si>
    <t>様</t>
    <rPh sb="0" eb="1">
      <t>サマ</t>
    </rPh>
    <phoneticPr fontId="6"/>
  </si>
  <si>
    <t>合      計</t>
    <rPh sb="0" eb="1">
      <t>ゴウ</t>
    </rPh>
    <rPh sb="7" eb="8">
      <t>ケイ</t>
    </rPh>
    <phoneticPr fontId="5"/>
  </si>
  <si>
    <t>広島</t>
    <rPh sb="0" eb="2">
      <t>ヒロシマ</t>
    </rPh>
    <phoneticPr fontId="5"/>
  </si>
  <si>
    <t>中国新聞</t>
    <rPh sb="0" eb="2">
      <t>チュウゴク</t>
    </rPh>
    <phoneticPr fontId="5"/>
  </si>
  <si>
    <t>折 込 枚 数</t>
    <phoneticPr fontId="5"/>
  </si>
  <si>
    <t>中国新聞</t>
    <rPh sb="0" eb="2">
      <t>チュウゴク</t>
    </rPh>
    <rPh sb="2" eb="4">
      <t>シンブン</t>
    </rPh>
    <phoneticPr fontId="5"/>
  </si>
  <si>
    <t>東部</t>
  </si>
  <si>
    <t>東　地　区</t>
    <rPh sb="0" eb="1">
      <t>ヒガシ</t>
    </rPh>
    <rPh sb="2" eb="3">
      <t>チ</t>
    </rPh>
    <rPh sb="4" eb="5">
      <t>ク</t>
    </rPh>
    <phoneticPr fontId="5"/>
  </si>
  <si>
    <t>安芸郡</t>
    <rPh sb="0" eb="2">
      <t>アキ</t>
    </rPh>
    <rPh sb="2" eb="3">
      <t>グン</t>
    </rPh>
    <phoneticPr fontId="5"/>
  </si>
  <si>
    <t>広島1</t>
    <rPh sb="0" eb="2">
      <t>ヒロシマ</t>
    </rPh>
    <phoneticPr fontId="5"/>
  </si>
  <si>
    <t>あさひが丘</t>
  </si>
  <si>
    <t>安芸地区</t>
    <rPh sb="0" eb="2">
      <t>アキ</t>
    </rPh>
    <rPh sb="2" eb="4">
      <t>チク</t>
    </rPh>
    <phoneticPr fontId="5"/>
  </si>
  <si>
    <t>熊野町</t>
    <rPh sb="0" eb="1">
      <t>クマ</t>
    </rPh>
    <rPh sb="1" eb="2">
      <t>ノ</t>
    </rPh>
    <rPh sb="2" eb="3">
      <t>チョウ</t>
    </rPh>
    <phoneticPr fontId="5"/>
  </si>
  <si>
    <t>坂　町</t>
    <rPh sb="0" eb="1">
      <t>サカ</t>
    </rPh>
    <rPh sb="2" eb="3">
      <t>マチ</t>
    </rPh>
    <phoneticPr fontId="5"/>
  </si>
  <si>
    <t>廿日市市</t>
    <rPh sb="3" eb="4">
      <t>シ</t>
    </rPh>
    <phoneticPr fontId="5"/>
  </si>
  <si>
    <t>由宇町</t>
  </si>
  <si>
    <t>周東町</t>
  </si>
  <si>
    <t>美川町</t>
  </si>
  <si>
    <t>美和町</t>
  </si>
  <si>
    <t>鹿足郡</t>
  </si>
  <si>
    <t>大竹市</t>
    <rPh sb="0" eb="3">
      <t>オオタケシ</t>
    </rPh>
    <phoneticPr fontId="5"/>
  </si>
  <si>
    <t xml:space="preserve">玖珂町 </t>
    <phoneticPr fontId="5"/>
  </si>
  <si>
    <t>本郷村</t>
    <phoneticPr fontId="5"/>
  </si>
  <si>
    <t>錦    町</t>
    <phoneticPr fontId="5"/>
  </si>
  <si>
    <t>【島根県】</t>
    <rPh sb="1" eb="3">
      <t>シマネ</t>
    </rPh>
    <rPh sb="3" eb="4">
      <t>ケン</t>
    </rPh>
    <phoneticPr fontId="5"/>
  </si>
  <si>
    <t>広島市安佐南区</t>
    <rPh sb="0" eb="3">
      <t>ヒロシマシ</t>
    </rPh>
    <rPh sb="3" eb="4">
      <t>ヤス</t>
    </rPh>
    <rPh sb="4" eb="5">
      <t>サ</t>
    </rPh>
    <rPh sb="5" eb="7">
      <t>ミナミク</t>
    </rPh>
    <phoneticPr fontId="5"/>
  </si>
  <si>
    <t>広島市西区</t>
    <rPh sb="0" eb="3">
      <t>ヒロシマシ</t>
    </rPh>
    <rPh sb="3" eb="4">
      <t>ニシ</t>
    </rPh>
    <rPh sb="4" eb="5">
      <t>ク</t>
    </rPh>
    <phoneticPr fontId="5"/>
  </si>
  <si>
    <t>川尻町</t>
    <phoneticPr fontId="5"/>
  </si>
  <si>
    <t>沖美町</t>
  </si>
  <si>
    <t>（西能美島）</t>
  </si>
  <si>
    <t>能美町</t>
  </si>
  <si>
    <t>大柿町</t>
  </si>
  <si>
    <t>（東能美島）</t>
  </si>
  <si>
    <t>江田島町</t>
  </si>
  <si>
    <t>（江田島）</t>
  </si>
  <si>
    <t>倉橋町</t>
  </si>
  <si>
    <t>西条町</t>
  </si>
  <si>
    <t>八本松町</t>
  </si>
  <si>
    <t>志和町</t>
  </si>
  <si>
    <t>高屋町</t>
  </si>
  <si>
    <t>黒瀬町</t>
  </si>
  <si>
    <t>福富町</t>
  </si>
  <si>
    <t>豊栄町</t>
  </si>
  <si>
    <t>河内町</t>
  </si>
  <si>
    <t>大和町</t>
  </si>
  <si>
    <t>山県郡</t>
  </si>
  <si>
    <t>八千代町</t>
  </si>
  <si>
    <t>吉田町</t>
  </si>
  <si>
    <t>甲田町</t>
  </si>
  <si>
    <t>高宮町</t>
  </si>
  <si>
    <t>美土里町</t>
  </si>
  <si>
    <t>飯石郡</t>
  </si>
  <si>
    <t>向原町</t>
    <phoneticPr fontId="5"/>
  </si>
  <si>
    <t>三次市</t>
  </si>
  <si>
    <t>十日市町</t>
  </si>
  <si>
    <t>三次町</t>
  </si>
  <si>
    <t>八次町</t>
  </si>
  <si>
    <t>下志和地町</t>
  </si>
  <si>
    <t>上川立町</t>
  </si>
  <si>
    <t>庄原市</t>
  </si>
  <si>
    <t>旧庄原町</t>
  </si>
  <si>
    <t>山内町</t>
  </si>
  <si>
    <t>川北町</t>
  </si>
  <si>
    <t>三和町</t>
  </si>
  <si>
    <t>作木村</t>
  </si>
  <si>
    <t>布野村</t>
  </si>
  <si>
    <t>君田村</t>
  </si>
  <si>
    <t>三良坂町</t>
  </si>
  <si>
    <t>吉舎町</t>
  </si>
  <si>
    <t>口和町</t>
  </si>
  <si>
    <t>比和町</t>
  </si>
  <si>
    <t>高野町</t>
  </si>
  <si>
    <t>西城町</t>
  </si>
  <si>
    <t>東城町</t>
  </si>
  <si>
    <t>塩   町</t>
    <phoneticPr fontId="5"/>
  </si>
  <si>
    <t>高   町</t>
    <phoneticPr fontId="5"/>
  </si>
  <si>
    <t>竹原市</t>
  </si>
  <si>
    <t>安芸津町</t>
  </si>
  <si>
    <t>安浦町</t>
  </si>
  <si>
    <t>下島</t>
  </si>
  <si>
    <t>上島</t>
    <phoneticPr fontId="5"/>
  </si>
  <si>
    <t>豊浜町</t>
    <phoneticPr fontId="5"/>
  </si>
  <si>
    <t>三原市</t>
  </si>
  <si>
    <t>世羅郡</t>
  </si>
  <si>
    <t>尾道市</t>
  </si>
  <si>
    <t>尾道市及び周辺</t>
    <rPh sb="3" eb="4">
      <t>オヨ</t>
    </rPh>
    <rPh sb="5" eb="7">
      <t>シュウヘン</t>
    </rPh>
    <phoneticPr fontId="5"/>
  </si>
  <si>
    <t>瀬戸田町</t>
  </si>
  <si>
    <t>（生口島）</t>
  </si>
  <si>
    <t>弓削島</t>
  </si>
  <si>
    <t>佐島</t>
  </si>
  <si>
    <t>岩城村</t>
  </si>
  <si>
    <t>生名村</t>
  </si>
  <si>
    <t>因　島</t>
    <phoneticPr fontId="5"/>
  </si>
  <si>
    <t>愛媛新聞</t>
    <rPh sb="0" eb="2">
      <t>エヒメ</t>
    </rPh>
    <rPh sb="2" eb="4">
      <t>シンブン</t>
    </rPh>
    <phoneticPr fontId="5"/>
  </si>
  <si>
    <t>神石郡</t>
  </si>
  <si>
    <t>（平日扱い部数）</t>
  </si>
  <si>
    <t>笠岡市</t>
  </si>
  <si>
    <t>笠岡中央</t>
  </si>
  <si>
    <t>井原市</t>
  </si>
  <si>
    <t>（日曜・休日扱い部数）</t>
    <rPh sb="1" eb="3">
      <t>ニチヨウ</t>
    </rPh>
    <rPh sb="4" eb="5">
      <t>ヤス</t>
    </rPh>
    <phoneticPr fontId="5"/>
  </si>
  <si>
    <t>中南部</t>
  </si>
  <si>
    <t>福山販売</t>
  </si>
  <si>
    <t>西部</t>
  </si>
  <si>
    <t>北部</t>
  </si>
  <si>
    <t>府中市</t>
  </si>
  <si>
    <t>ス ポ ン サ ー 名</t>
    <rPh sb="10" eb="11">
      <t>メイ</t>
    </rPh>
    <phoneticPr fontId="5"/>
  </si>
  <si>
    <t>地 　　 区</t>
    <rPh sb="0" eb="1">
      <t>チ</t>
    </rPh>
    <rPh sb="5" eb="6">
      <t>ク</t>
    </rPh>
    <phoneticPr fontId="5"/>
  </si>
  <si>
    <t>部 数</t>
    <rPh sb="0" eb="1">
      <t>ブ</t>
    </rPh>
    <rPh sb="2" eb="3">
      <t>カズ</t>
    </rPh>
    <phoneticPr fontId="5"/>
  </si>
  <si>
    <t>安佐南区</t>
  </si>
  <si>
    <t>安佐北区</t>
  </si>
  <si>
    <t>東　　　区</t>
  </si>
  <si>
    <t>中　　　区</t>
  </si>
  <si>
    <t>南　　　区</t>
  </si>
  <si>
    <t>安 芸 区</t>
  </si>
  <si>
    <t>西　  　区</t>
  </si>
  <si>
    <t>佐 伯 区</t>
  </si>
  <si>
    <t>広島市合計</t>
    <rPh sb="0" eb="2">
      <t>ヒロシマ</t>
    </rPh>
    <rPh sb="2" eb="3">
      <t>シ</t>
    </rPh>
    <rPh sb="3" eb="5">
      <t>ゴウケイ</t>
    </rPh>
    <phoneticPr fontId="5"/>
  </si>
  <si>
    <t>広島市</t>
    <rPh sb="0" eb="3">
      <t>ヒロシマシ</t>
    </rPh>
    <phoneticPr fontId="5"/>
  </si>
  <si>
    <t>廿日市市</t>
  </si>
  <si>
    <t>大竹市</t>
  </si>
  <si>
    <t>中　国　新　聞</t>
    <rPh sb="0" eb="1">
      <t>ナカ</t>
    </rPh>
    <rPh sb="2" eb="3">
      <t>クニ</t>
    </rPh>
    <rPh sb="4" eb="5">
      <t>シン</t>
    </rPh>
    <rPh sb="6" eb="7">
      <t>ブン</t>
    </rPh>
    <phoneticPr fontId="5"/>
  </si>
  <si>
    <t>広島県　合計</t>
    <rPh sb="0" eb="3">
      <t>ヒロシマケン</t>
    </rPh>
    <rPh sb="4" eb="5">
      <t>ゴウ</t>
    </rPh>
    <rPh sb="5" eb="6">
      <t>ケイ</t>
    </rPh>
    <phoneticPr fontId="5"/>
  </si>
  <si>
    <t>山口県</t>
    <rPh sb="0" eb="3">
      <t>ヤマグチケン</t>
    </rPh>
    <phoneticPr fontId="5"/>
  </si>
  <si>
    <t>岩国市</t>
  </si>
  <si>
    <t>島根県</t>
    <rPh sb="0" eb="3">
      <t>シマネケン</t>
    </rPh>
    <phoneticPr fontId="5"/>
  </si>
  <si>
    <t>邑智郡</t>
  </si>
  <si>
    <t>愛媛県</t>
    <rPh sb="0" eb="3">
      <t>エヒメケン</t>
    </rPh>
    <phoneticPr fontId="5"/>
  </si>
  <si>
    <t>越智郡</t>
  </si>
  <si>
    <t>≪愛媛新聞≫</t>
    <rPh sb="1" eb="3">
      <t>エヒメ</t>
    </rPh>
    <rPh sb="3" eb="5">
      <t>シンブン</t>
    </rPh>
    <phoneticPr fontId="5"/>
  </si>
  <si>
    <t>岡山県</t>
    <rPh sb="0" eb="3">
      <t>オカヤマケン</t>
    </rPh>
    <phoneticPr fontId="5"/>
  </si>
  <si>
    <t>県　外　合計</t>
    <rPh sb="0" eb="1">
      <t>ケン</t>
    </rPh>
    <rPh sb="2" eb="3">
      <t>ソト</t>
    </rPh>
    <rPh sb="4" eb="5">
      <t>ゴウ</t>
    </rPh>
    <rPh sb="5" eb="6">
      <t>ケイ</t>
    </rPh>
    <phoneticPr fontId="5"/>
  </si>
  <si>
    <t>【広島県　市郡別部数表】</t>
    <rPh sb="1" eb="3">
      <t>ヒロシマ</t>
    </rPh>
    <rPh sb="3" eb="4">
      <t>ケン</t>
    </rPh>
    <rPh sb="5" eb="6">
      <t>シ</t>
    </rPh>
    <rPh sb="6" eb="7">
      <t>グン</t>
    </rPh>
    <rPh sb="7" eb="8">
      <t>ベツ</t>
    </rPh>
    <rPh sb="8" eb="11">
      <t>ブスウヒョウ</t>
    </rPh>
    <phoneticPr fontId="5"/>
  </si>
  <si>
    <t>安佐町南(合)</t>
    <phoneticPr fontId="5"/>
  </si>
  <si>
    <t>あさひが丘(合)</t>
    <phoneticPr fontId="5"/>
  </si>
  <si>
    <t>安 ・ 伴</t>
    <phoneticPr fontId="5"/>
  </si>
  <si>
    <t>伊勢丘(合)</t>
    <phoneticPr fontId="5"/>
  </si>
  <si>
    <t>福山東(合)</t>
    <phoneticPr fontId="5"/>
  </si>
  <si>
    <t>神辺北(合)</t>
    <phoneticPr fontId="5"/>
  </si>
  <si>
    <t>南区センター</t>
    <rPh sb="0" eb="2">
      <t>ミナミク</t>
    </rPh>
    <phoneticPr fontId="5"/>
  </si>
  <si>
    <t>広島中央(専)</t>
    <rPh sb="0" eb="2">
      <t>ヒロシマ</t>
    </rPh>
    <rPh sb="2" eb="4">
      <t>チュウオウ</t>
    </rPh>
    <phoneticPr fontId="5"/>
  </si>
  <si>
    <t>西・北部</t>
    <phoneticPr fontId="5"/>
  </si>
  <si>
    <t>呉市</t>
    <rPh sb="0" eb="2">
      <t>クレシ</t>
    </rPh>
    <phoneticPr fontId="5"/>
  </si>
  <si>
    <t>北部</t>
    <phoneticPr fontId="5"/>
  </si>
  <si>
    <t>神辺町</t>
    <phoneticPr fontId="5"/>
  </si>
  <si>
    <t>北東部</t>
    <rPh sb="0" eb="1">
      <t>キタ</t>
    </rPh>
    <rPh sb="1" eb="2">
      <t>ヒガシ</t>
    </rPh>
    <rPh sb="2" eb="3">
      <t>ブ</t>
    </rPh>
    <phoneticPr fontId="5"/>
  </si>
  <si>
    <t>大崎　上島町</t>
    <rPh sb="0" eb="2">
      <t>オオサキ</t>
    </rPh>
    <rPh sb="3" eb="5">
      <t>ウエシマ</t>
    </rPh>
    <phoneticPr fontId="5"/>
  </si>
  <si>
    <t>安芸高田市（旧高田郡）</t>
    <rPh sb="0" eb="2">
      <t>アキ</t>
    </rPh>
    <rPh sb="4" eb="5">
      <t>シ</t>
    </rPh>
    <rPh sb="6" eb="7">
      <t>キュウ</t>
    </rPh>
    <rPh sb="7" eb="9">
      <t>タカダ</t>
    </rPh>
    <rPh sb="9" eb="10">
      <t>グン</t>
    </rPh>
    <phoneticPr fontId="5"/>
  </si>
  <si>
    <t>段原</t>
    <phoneticPr fontId="5"/>
  </si>
  <si>
    <t>十日市</t>
    <phoneticPr fontId="5"/>
  </si>
  <si>
    <t>府中</t>
    <phoneticPr fontId="5"/>
  </si>
  <si>
    <t>中央</t>
    <phoneticPr fontId="5"/>
  </si>
  <si>
    <t>宇品</t>
    <phoneticPr fontId="5"/>
  </si>
  <si>
    <t>東部</t>
    <phoneticPr fontId="5"/>
  </si>
  <si>
    <t>緑井</t>
    <phoneticPr fontId="5"/>
  </si>
  <si>
    <t>高陽南</t>
    <phoneticPr fontId="5"/>
  </si>
  <si>
    <t>(郡)安佐町北(合)</t>
    <phoneticPr fontId="5"/>
  </si>
  <si>
    <t>船越</t>
    <phoneticPr fontId="5"/>
  </si>
  <si>
    <t>高陽</t>
    <phoneticPr fontId="5"/>
  </si>
  <si>
    <t>可部</t>
    <phoneticPr fontId="5"/>
  </si>
  <si>
    <t>海田</t>
    <phoneticPr fontId="5"/>
  </si>
  <si>
    <t>熊野</t>
    <phoneticPr fontId="5"/>
  </si>
  <si>
    <t>庚午</t>
    <phoneticPr fontId="5"/>
  </si>
  <si>
    <t>井口</t>
    <phoneticPr fontId="5"/>
  </si>
  <si>
    <t>大竹(合)</t>
    <phoneticPr fontId="5"/>
  </si>
  <si>
    <t>南河内(合)</t>
    <phoneticPr fontId="5"/>
  </si>
  <si>
    <t>玖珂(合)</t>
    <phoneticPr fontId="5"/>
  </si>
  <si>
    <t>高森(合)</t>
    <phoneticPr fontId="5"/>
  </si>
  <si>
    <t>広瀬東(合)</t>
    <phoneticPr fontId="5"/>
  </si>
  <si>
    <t>広瀬西(合)</t>
    <phoneticPr fontId="5"/>
  </si>
  <si>
    <t>下須川(合)</t>
    <phoneticPr fontId="5"/>
  </si>
  <si>
    <t>宇佐郷(合)</t>
    <phoneticPr fontId="5"/>
  </si>
  <si>
    <t>本郷(合)</t>
    <phoneticPr fontId="5"/>
  </si>
  <si>
    <t>柿木(合)</t>
    <phoneticPr fontId="5"/>
  </si>
  <si>
    <t>岩国西</t>
    <phoneticPr fontId="5"/>
  </si>
  <si>
    <t>岩国南</t>
    <phoneticPr fontId="5"/>
  </si>
  <si>
    <t>祖生</t>
    <phoneticPr fontId="5"/>
  </si>
  <si>
    <t>七日市</t>
    <phoneticPr fontId="5"/>
  </si>
  <si>
    <t>大竹</t>
    <phoneticPr fontId="5"/>
  </si>
  <si>
    <t>呉東(合)</t>
    <phoneticPr fontId="5"/>
  </si>
  <si>
    <t>呉西(合)</t>
    <phoneticPr fontId="5"/>
  </si>
  <si>
    <t>音戸</t>
    <phoneticPr fontId="5"/>
  </si>
  <si>
    <t>広北(合)</t>
    <phoneticPr fontId="5"/>
  </si>
  <si>
    <t>広南(合)</t>
    <phoneticPr fontId="5"/>
  </si>
  <si>
    <t>川尻(合)</t>
    <phoneticPr fontId="5"/>
  </si>
  <si>
    <t>田戸(合)</t>
    <phoneticPr fontId="5"/>
  </si>
  <si>
    <t>宮盛(合)</t>
    <phoneticPr fontId="5"/>
  </si>
  <si>
    <t>上蒲刈(合)</t>
    <phoneticPr fontId="5"/>
  </si>
  <si>
    <t>呉北部</t>
    <phoneticPr fontId="5"/>
  </si>
  <si>
    <t>呉西部</t>
    <phoneticPr fontId="5"/>
  </si>
  <si>
    <t>呉中央</t>
    <phoneticPr fontId="5"/>
  </si>
  <si>
    <t>宮原</t>
    <phoneticPr fontId="5"/>
  </si>
  <si>
    <t>阿賀</t>
    <phoneticPr fontId="5"/>
  </si>
  <si>
    <t>広西</t>
    <phoneticPr fontId="5"/>
  </si>
  <si>
    <t>広東</t>
    <phoneticPr fontId="5"/>
  </si>
  <si>
    <t>仁方</t>
    <phoneticPr fontId="5"/>
  </si>
  <si>
    <t>川尻</t>
    <phoneticPr fontId="5"/>
  </si>
  <si>
    <t>吉浦</t>
    <phoneticPr fontId="5"/>
  </si>
  <si>
    <t>天応</t>
    <phoneticPr fontId="5"/>
  </si>
  <si>
    <t>警固屋</t>
    <phoneticPr fontId="5"/>
  </si>
  <si>
    <t>三高(合)</t>
    <phoneticPr fontId="5"/>
  </si>
  <si>
    <t>是長(合)</t>
    <phoneticPr fontId="5"/>
  </si>
  <si>
    <t>鹿川(合)</t>
    <phoneticPr fontId="5"/>
  </si>
  <si>
    <t>中町(合)</t>
    <phoneticPr fontId="5"/>
  </si>
  <si>
    <t>高田(合)</t>
    <phoneticPr fontId="5"/>
  </si>
  <si>
    <t>飛渡瀬(合)</t>
    <phoneticPr fontId="5"/>
  </si>
  <si>
    <t>柿浦(合)</t>
    <phoneticPr fontId="5"/>
  </si>
  <si>
    <t>大君(合)</t>
    <phoneticPr fontId="5"/>
  </si>
  <si>
    <t>大原(合)</t>
    <phoneticPr fontId="5"/>
  </si>
  <si>
    <t>深江(合)</t>
    <phoneticPr fontId="5"/>
  </si>
  <si>
    <t>江田島(合)</t>
    <phoneticPr fontId="5"/>
  </si>
  <si>
    <t>切串(合)</t>
    <phoneticPr fontId="5"/>
  </si>
  <si>
    <t>秋月(合)</t>
    <phoneticPr fontId="5"/>
  </si>
  <si>
    <t>室尾(合)</t>
    <phoneticPr fontId="5"/>
  </si>
  <si>
    <t>江田島</t>
    <phoneticPr fontId="5"/>
  </si>
  <si>
    <t>八本松北(合)</t>
    <phoneticPr fontId="5"/>
  </si>
  <si>
    <t>八本松南(合)</t>
    <phoneticPr fontId="5"/>
  </si>
  <si>
    <t>西条(合)</t>
    <phoneticPr fontId="5"/>
  </si>
  <si>
    <t>西条東(合)</t>
    <phoneticPr fontId="5"/>
  </si>
  <si>
    <t>西条西(合)</t>
    <phoneticPr fontId="5"/>
  </si>
  <si>
    <t>志和(合)</t>
    <phoneticPr fontId="5"/>
  </si>
  <si>
    <t>西高屋(合)</t>
    <phoneticPr fontId="5"/>
  </si>
  <si>
    <t>福富(合)</t>
    <phoneticPr fontId="5"/>
  </si>
  <si>
    <t>豊栄(合)</t>
    <phoneticPr fontId="5"/>
  </si>
  <si>
    <t>入野(合)</t>
    <phoneticPr fontId="5"/>
  </si>
  <si>
    <t>河内(合)</t>
    <phoneticPr fontId="5"/>
  </si>
  <si>
    <t>和木(合)</t>
    <phoneticPr fontId="5"/>
  </si>
  <si>
    <t>沼田北(合)</t>
    <phoneticPr fontId="5"/>
  </si>
  <si>
    <t>高陽東(合)</t>
    <phoneticPr fontId="5"/>
  </si>
  <si>
    <t>高陽北(合)</t>
    <phoneticPr fontId="5"/>
  </si>
  <si>
    <t>三田(合)</t>
    <phoneticPr fontId="5"/>
  </si>
  <si>
    <t>高南(合)</t>
    <phoneticPr fontId="5"/>
  </si>
  <si>
    <t>井原市(合)</t>
    <phoneticPr fontId="5"/>
  </si>
  <si>
    <t>(郡)吉和(合)</t>
    <phoneticPr fontId="5"/>
  </si>
  <si>
    <t>大野(合)</t>
    <phoneticPr fontId="5"/>
  </si>
  <si>
    <t>吉島</t>
  </si>
  <si>
    <t>加計八幡(合)</t>
    <phoneticPr fontId="5"/>
  </si>
  <si>
    <t>府中市上下町</t>
    <rPh sb="0" eb="3">
      <t>フチュウシ</t>
    </rPh>
    <rPh sb="3" eb="5">
      <t>ジョウゲ</t>
    </rPh>
    <rPh sb="5" eb="6">
      <t>マチ</t>
    </rPh>
    <phoneticPr fontId="5"/>
  </si>
  <si>
    <t>三次市甲奴町</t>
    <rPh sb="0" eb="3">
      <t>ミヨシシ</t>
    </rPh>
    <rPh sb="3" eb="5">
      <t>コウヌ</t>
    </rPh>
    <rPh sb="5" eb="6">
      <t>マチ</t>
    </rPh>
    <phoneticPr fontId="5"/>
  </si>
  <si>
    <t>若草</t>
    <rPh sb="0" eb="2">
      <t>ワカクサ</t>
    </rPh>
    <phoneticPr fontId="5"/>
  </si>
  <si>
    <t>北広島町</t>
    <rPh sb="0" eb="1">
      <t>キタ</t>
    </rPh>
    <rPh sb="1" eb="3">
      <t>ヒロシマ</t>
    </rPh>
    <rPh sb="3" eb="4">
      <t>マチ</t>
    </rPh>
    <phoneticPr fontId="5"/>
  </si>
  <si>
    <t>安芸大田町</t>
    <rPh sb="0" eb="2">
      <t>アキ</t>
    </rPh>
    <rPh sb="2" eb="4">
      <t>オオタ</t>
    </rPh>
    <rPh sb="4" eb="5">
      <t>マチ</t>
    </rPh>
    <phoneticPr fontId="5"/>
  </si>
  <si>
    <t>邑南町</t>
    <rPh sb="0" eb="1">
      <t>ムラ</t>
    </rPh>
    <rPh sb="1" eb="3">
      <t>ミナミチョウ</t>
    </rPh>
    <phoneticPr fontId="5"/>
  </si>
  <si>
    <t>美郷町</t>
    <rPh sb="0" eb="1">
      <t>ミ</t>
    </rPh>
    <rPh sb="1" eb="2">
      <t>ゴウ</t>
    </rPh>
    <rPh sb="2" eb="3">
      <t>マチ</t>
    </rPh>
    <phoneticPr fontId="5"/>
  </si>
  <si>
    <t>神石　　　　高原町</t>
    <rPh sb="0" eb="2">
      <t>ジンセキ</t>
    </rPh>
    <rPh sb="6" eb="8">
      <t>コウゲン</t>
    </rPh>
    <rPh sb="8" eb="9">
      <t>マチ</t>
    </rPh>
    <phoneticPr fontId="5"/>
  </si>
  <si>
    <t>湯来(合)</t>
    <rPh sb="0" eb="2">
      <t>ユキ</t>
    </rPh>
    <rPh sb="3" eb="4">
      <t>ゴウ</t>
    </rPh>
    <phoneticPr fontId="5"/>
  </si>
  <si>
    <t>湯来</t>
    <rPh sb="0" eb="2">
      <t>ユキ</t>
    </rPh>
    <phoneticPr fontId="5"/>
  </si>
  <si>
    <t>三原市</t>
    <rPh sb="0" eb="3">
      <t>ミハラシ</t>
    </rPh>
    <phoneticPr fontId="5"/>
  </si>
  <si>
    <t>美星(合)</t>
    <rPh sb="0" eb="1">
      <t>ビ</t>
    </rPh>
    <rPh sb="1" eb="2">
      <t>ホシ</t>
    </rPh>
    <rPh sb="3" eb="4">
      <t>ゴウ</t>
    </rPh>
    <phoneticPr fontId="5"/>
  </si>
  <si>
    <t>福山城南</t>
    <rPh sb="0" eb="2">
      <t>フクヤマ</t>
    </rPh>
    <rPh sb="2" eb="4">
      <t>ジョウナン</t>
    </rPh>
    <phoneticPr fontId="3"/>
  </si>
  <si>
    <t>中央</t>
    <rPh sb="0" eb="2">
      <t>チュウオウ</t>
    </rPh>
    <phoneticPr fontId="3"/>
  </si>
  <si>
    <t>多治米</t>
    <rPh sb="0" eb="2">
      <t>カズハル</t>
    </rPh>
    <rPh sb="2" eb="3">
      <t>ベイ</t>
    </rPh>
    <phoneticPr fontId="3"/>
  </si>
  <si>
    <t>新涯</t>
    <rPh sb="0" eb="1">
      <t>シン</t>
    </rPh>
    <rPh sb="1" eb="2">
      <t>ガイ</t>
    </rPh>
    <phoneticPr fontId="3"/>
  </si>
  <si>
    <t>曙</t>
    <rPh sb="0" eb="1">
      <t>アケボノ</t>
    </rPh>
    <phoneticPr fontId="3"/>
  </si>
  <si>
    <t>福山西</t>
    <rPh sb="0" eb="2">
      <t>フクヤマ</t>
    </rPh>
    <rPh sb="2" eb="3">
      <t>ニシ</t>
    </rPh>
    <phoneticPr fontId="3"/>
  </si>
  <si>
    <t>福山城東</t>
    <rPh sb="0" eb="2">
      <t>フクヤマ</t>
    </rPh>
    <rPh sb="2" eb="3">
      <t>ジョウナン</t>
    </rPh>
    <rPh sb="3" eb="4">
      <t>ヒガシ</t>
    </rPh>
    <phoneticPr fontId="3"/>
  </si>
  <si>
    <t>山手</t>
    <rPh sb="0" eb="1">
      <t>ヤマ</t>
    </rPh>
    <rPh sb="1" eb="2">
      <t>テ</t>
    </rPh>
    <phoneticPr fontId="3"/>
  </si>
  <si>
    <t>瀬戸</t>
    <rPh sb="0" eb="2">
      <t>セト</t>
    </rPh>
    <phoneticPr fontId="3"/>
  </si>
  <si>
    <t>水呑</t>
    <rPh sb="0" eb="1">
      <t>ミズ</t>
    </rPh>
    <rPh sb="1" eb="2">
      <t>ノ</t>
    </rPh>
    <phoneticPr fontId="3"/>
  </si>
  <si>
    <t>鞆</t>
    <rPh sb="0" eb="1">
      <t>トモ</t>
    </rPh>
    <phoneticPr fontId="3"/>
  </si>
  <si>
    <t>松永北</t>
    <rPh sb="0" eb="2">
      <t>マツナガ</t>
    </rPh>
    <rPh sb="2" eb="3">
      <t>キタ</t>
    </rPh>
    <phoneticPr fontId="3"/>
  </si>
  <si>
    <t>呉市豊町</t>
    <rPh sb="0" eb="2">
      <t>クレシ</t>
    </rPh>
    <phoneticPr fontId="5"/>
  </si>
  <si>
    <t>庄原南(合)</t>
    <rPh sb="2" eb="3">
      <t>ミナミ</t>
    </rPh>
    <rPh sb="4" eb="5">
      <t>ゴウ</t>
    </rPh>
    <phoneticPr fontId="5"/>
  </si>
  <si>
    <t>百島(合)</t>
    <phoneticPr fontId="5"/>
  </si>
  <si>
    <t>百島</t>
    <phoneticPr fontId="5"/>
  </si>
  <si>
    <t>旧玖珂郡和木町含む</t>
    <rPh sb="0" eb="1">
      <t>キュウ</t>
    </rPh>
    <phoneticPr fontId="5"/>
  </si>
  <si>
    <t>安　芸　高　田　市</t>
    <rPh sb="0" eb="1">
      <t>アン</t>
    </rPh>
    <rPh sb="2" eb="3">
      <t>ゲイ</t>
    </rPh>
    <rPh sb="4" eb="5">
      <t>タカ</t>
    </rPh>
    <rPh sb="6" eb="7">
      <t>タ</t>
    </rPh>
    <rPh sb="8" eb="9">
      <t>シ</t>
    </rPh>
    <phoneticPr fontId="5"/>
  </si>
  <si>
    <t>三  次  市</t>
    <phoneticPr fontId="5"/>
  </si>
  <si>
    <t>旧玖珂郡</t>
    <rPh sb="0" eb="1">
      <t>キュウ</t>
    </rPh>
    <phoneticPr fontId="5"/>
  </si>
  <si>
    <t>吉賀町</t>
    <rPh sb="0" eb="2">
      <t>ヨシガ</t>
    </rPh>
    <rPh sb="2" eb="3">
      <t>チョウ</t>
    </rPh>
    <phoneticPr fontId="5"/>
  </si>
  <si>
    <t>飯南町</t>
    <rPh sb="0" eb="2">
      <t>イイナン</t>
    </rPh>
    <rPh sb="2" eb="3">
      <t>マチ</t>
    </rPh>
    <phoneticPr fontId="5"/>
  </si>
  <si>
    <t>本郷(合)</t>
  </si>
  <si>
    <t>尾道市</t>
    <rPh sb="2" eb="3">
      <t>シ</t>
    </rPh>
    <phoneticPr fontId="5"/>
  </si>
  <si>
    <t>豊町・</t>
    <rPh sb="0" eb="1">
      <t>トヨ</t>
    </rPh>
    <rPh sb="1" eb="2">
      <t>マチ</t>
    </rPh>
    <phoneticPr fontId="5"/>
  </si>
  <si>
    <t>豊浜町</t>
    <rPh sb="0" eb="2">
      <t>トヨハマ</t>
    </rPh>
    <rPh sb="2" eb="3">
      <t>マチ</t>
    </rPh>
    <phoneticPr fontId="5"/>
  </si>
  <si>
    <t>御手洗(合)</t>
  </si>
  <si>
    <t>大長(合)</t>
  </si>
  <si>
    <t>御手洗</t>
  </si>
  <si>
    <t>豊島</t>
  </si>
  <si>
    <t>峰田町･総領町</t>
  </si>
  <si>
    <t>※呉のページに記載</t>
    <rPh sb="1" eb="2">
      <t>クレ</t>
    </rPh>
    <rPh sb="7" eb="9">
      <t>キサイ</t>
    </rPh>
    <phoneticPr fontId="5"/>
  </si>
  <si>
    <t>尾道南(合)</t>
    <rPh sb="0" eb="2">
      <t>オノミチ</t>
    </rPh>
    <rPh sb="2" eb="3">
      <t>ミナミ</t>
    </rPh>
    <rPh sb="4" eb="5">
      <t>ゴウ</t>
    </rPh>
    <phoneticPr fontId="5"/>
  </si>
  <si>
    <t>因島南(合)</t>
    <rPh sb="4" eb="5">
      <t>ゴウ</t>
    </rPh>
    <phoneticPr fontId="5"/>
  </si>
  <si>
    <t>土生・田熊(合)</t>
    <rPh sb="3" eb="5">
      <t>タクマ</t>
    </rPh>
    <rPh sb="6" eb="7">
      <t>ゴウ</t>
    </rPh>
    <phoneticPr fontId="5"/>
  </si>
  <si>
    <t>神辺</t>
    <phoneticPr fontId="5"/>
  </si>
  <si>
    <t>駅家(読)</t>
    <rPh sb="3" eb="4">
      <t>ヨ</t>
    </rPh>
    <phoneticPr fontId="5"/>
  </si>
  <si>
    <t>三原南部</t>
    <rPh sb="0" eb="2">
      <t>ミハラ</t>
    </rPh>
    <rPh sb="2" eb="4">
      <t>ナンブ</t>
    </rPh>
    <phoneticPr fontId="5"/>
  </si>
  <si>
    <t>新岩国(合)</t>
    <rPh sb="0" eb="1">
      <t>シン</t>
    </rPh>
    <rPh sb="1" eb="3">
      <t>イワクニ</t>
    </rPh>
    <phoneticPr fontId="5"/>
  </si>
  <si>
    <t>安芸津町</t>
    <rPh sb="0" eb="3">
      <t>アキツ</t>
    </rPh>
    <rPh sb="3" eb="4">
      <t>チョウ</t>
    </rPh>
    <phoneticPr fontId="5"/>
  </si>
  <si>
    <t>※東広島のページに記載</t>
    <rPh sb="1" eb="4">
      <t>ヒガシヒロシマ</t>
    </rPh>
    <rPh sb="9" eb="11">
      <t>キサイ</t>
    </rPh>
    <phoneticPr fontId="5"/>
  </si>
  <si>
    <t>安芸津</t>
    <rPh sb="0" eb="3">
      <t>アキツ</t>
    </rPh>
    <phoneticPr fontId="5"/>
  </si>
  <si>
    <t>みはら店</t>
    <phoneticPr fontId="5"/>
  </si>
  <si>
    <t>上下(合)</t>
  </si>
  <si>
    <t>甲奴</t>
  </si>
  <si>
    <t>上下</t>
  </si>
  <si>
    <t>※福山のページに記載</t>
    <rPh sb="1" eb="3">
      <t>フクヤマ</t>
    </rPh>
    <rPh sb="8" eb="10">
      <t>キサイ</t>
    </rPh>
    <phoneticPr fontId="5"/>
  </si>
  <si>
    <t>東広島市</t>
    <rPh sb="0" eb="4">
      <t>ヒガシヒロシマシ</t>
    </rPh>
    <phoneticPr fontId="5"/>
  </si>
  <si>
    <t>福山市</t>
    <rPh sb="0" eb="3">
      <t>フクヤマシ</t>
    </rPh>
    <phoneticPr fontId="5"/>
  </si>
  <si>
    <t>府中西部</t>
  </si>
  <si>
    <t>瑞穂</t>
    <rPh sb="0" eb="2">
      <t>ミズホ</t>
    </rPh>
    <phoneticPr fontId="5"/>
  </si>
  <si>
    <t>尾道東</t>
    <rPh sb="0" eb="2">
      <t>オノミチ</t>
    </rPh>
    <rPh sb="2" eb="3">
      <t>ヒガシ</t>
    </rPh>
    <phoneticPr fontId="5"/>
  </si>
  <si>
    <t>毎日新聞</t>
    <rPh sb="0" eb="2">
      <t>マイニチ</t>
    </rPh>
    <phoneticPr fontId="5"/>
  </si>
  <si>
    <t>サンケイ新聞</t>
    <phoneticPr fontId="5"/>
  </si>
  <si>
    <t>広島市中区</t>
    <rPh sb="0" eb="3">
      <t>ヒロシマシ</t>
    </rPh>
    <rPh sb="3" eb="5">
      <t>ナカク</t>
    </rPh>
    <phoneticPr fontId="5"/>
  </si>
  <si>
    <t>広島市南区</t>
    <rPh sb="0" eb="2">
      <t>ヒロシマ</t>
    </rPh>
    <rPh sb="2" eb="3">
      <t>シ</t>
    </rPh>
    <rPh sb="3" eb="4">
      <t>ミナミ</t>
    </rPh>
    <rPh sb="4" eb="5">
      <t>ク</t>
    </rPh>
    <phoneticPr fontId="5"/>
  </si>
  <si>
    <t>広島市東区</t>
    <rPh sb="3" eb="4">
      <t>ヒガシ</t>
    </rPh>
    <rPh sb="4" eb="5">
      <t>ク</t>
    </rPh>
    <phoneticPr fontId="5"/>
  </si>
  <si>
    <t>広島市安佐北区</t>
    <rPh sb="3" eb="4">
      <t>ヤス</t>
    </rPh>
    <rPh sb="4" eb="5">
      <t>サ</t>
    </rPh>
    <rPh sb="5" eb="7">
      <t>キタク</t>
    </rPh>
    <phoneticPr fontId="5"/>
  </si>
  <si>
    <t>広島市安芸区</t>
    <rPh sb="3" eb="5">
      <t>アキ</t>
    </rPh>
    <rPh sb="5" eb="6">
      <t>ク</t>
    </rPh>
    <phoneticPr fontId="5"/>
  </si>
  <si>
    <t>広島市佐伯区</t>
    <rPh sb="3" eb="5">
      <t>サイキ</t>
    </rPh>
    <rPh sb="5" eb="6">
      <t>ク</t>
    </rPh>
    <phoneticPr fontId="5"/>
  </si>
  <si>
    <t>旧　市　内</t>
    <rPh sb="0" eb="1">
      <t>キュウ</t>
    </rPh>
    <rPh sb="2" eb="3">
      <t>シ</t>
    </rPh>
    <rPh sb="4" eb="5">
      <t>ナイ</t>
    </rPh>
    <phoneticPr fontId="5"/>
  </si>
  <si>
    <t>西部(専)</t>
    <rPh sb="0" eb="2">
      <t>セイブ</t>
    </rPh>
    <rPh sb="3" eb="4">
      <t>セン</t>
    </rPh>
    <phoneticPr fontId="5"/>
  </si>
  <si>
    <t>藤生</t>
    <phoneticPr fontId="5"/>
  </si>
  <si>
    <t>美川(合)</t>
    <phoneticPr fontId="5"/>
  </si>
  <si>
    <t>中央部・南部</t>
    <phoneticPr fontId="5"/>
  </si>
  <si>
    <t>東部</t>
    <rPh sb="0" eb="2">
      <t>トウブ</t>
    </rPh>
    <phoneticPr fontId="5"/>
  </si>
  <si>
    <t>呉　市</t>
    <rPh sb="0" eb="1">
      <t>クレ</t>
    </rPh>
    <rPh sb="2" eb="3">
      <t>シ</t>
    </rPh>
    <phoneticPr fontId="5"/>
  </si>
  <si>
    <t>【島根県】</t>
    <rPh sb="1" eb="4">
      <t>シマネケン</t>
    </rPh>
    <phoneticPr fontId="5"/>
  </si>
  <si>
    <t>江　田　島　市</t>
    <rPh sb="0" eb="1">
      <t>エ</t>
    </rPh>
    <rPh sb="2" eb="3">
      <t>タ</t>
    </rPh>
    <rPh sb="4" eb="5">
      <t>シマ</t>
    </rPh>
    <rPh sb="6" eb="7">
      <t>シ</t>
    </rPh>
    <phoneticPr fontId="5"/>
  </si>
  <si>
    <t>東　広　島　市</t>
    <phoneticPr fontId="5"/>
  </si>
  <si>
    <t>山　県　郡</t>
    <phoneticPr fontId="5"/>
  </si>
  <si>
    <t>邑　智　郡</t>
    <phoneticPr fontId="5"/>
  </si>
  <si>
    <t>越智郡</t>
    <phoneticPr fontId="5"/>
  </si>
  <si>
    <t>【島根県】</t>
    <phoneticPr fontId="5"/>
  </si>
  <si>
    <t>【岡山県】</t>
    <rPh sb="1" eb="4">
      <t>オカヤマケン</t>
    </rPh>
    <phoneticPr fontId="5"/>
  </si>
  <si>
    <t>福　山　市</t>
    <phoneticPr fontId="5"/>
  </si>
  <si>
    <t>岩国中央</t>
    <rPh sb="0" eb="2">
      <t>イワクニ</t>
    </rPh>
    <phoneticPr fontId="5"/>
  </si>
  <si>
    <t>人絹・川下</t>
    <phoneticPr fontId="5"/>
  </si>
  <si>
    <t>玖珂</t>
    <phoneticPr fontId="5"/>
  </si>
  <si>
    <t>戸手・駅家西(合)</t>
    <rPh sb="3" eb="4">
      <t>エキ</t>
    </rPh>
    <rPh sb="4" eb="5">
      <t>イエ</t>
    </rPh>
    <rPh sb="5" eb="6">
      <t>セイ</t>
    </rPh>
    <rPh sb="7" eb="8">
      <t>ゴウ</t>
    </rPh>
    <phoneticPr fontId="5"/>
  </si>
  <si>
    <t>南部(専)</t>
    <phoneticPr fontId="5"/>
  </si>
  <si>
    <t>山陰中央新報</t>
    <rPh sb="0" eb="2">
      <t>サンイン</t>
    </rPh>
    <rPh sb="2" eb="4">
      <t>チュウオウ</t>
    </rPh>
    <rPh sb="4" eb="6">
      <t>シンポウ</t>
    </rPh>
    <phoneticPr fontId="5"/>
  </si>
  <si>
    <t>六日市</t>
    <rPh sb="0" eb="3">
      <t>ムイカイチ</t>
    </rPh>
    <phoneticPr fontId="5"/>
  </si>
  <si>
    <t>蒲刈地区</t>
    <rPh sb="0" eb="2">
      <t>カマガリ</t>
    </rPh>
    <rPh sb="2" eb="4">
      <t>チク</t>
    </rPh>
    <phoneticPr fontId="5"/>
  </si>
  <si>
    <t>世羅中央(合)</t>
    <rPh sb="0" eb="2">
      <t>セラ</t>
    </rPh>
    <rPh sb="2" eb="4">
      <t>チュウオウ</t>
    </rPh>
    <phoneticPr fontId="5"/>
  </si>
  <si>
    <t>三原本郷</t>
    <rPh sb="0" eb="2">
      <t>ミハラ</t>
    </rPh>
    <rPh sb="2" eb="4">
      <t>ホンゴウ</t>
    </rPh>
    <phoneticPr fontId="5"/>
  </si>
  <si>
    <t>向島</t>
    <phoneticPr fontId="5"/>
  </si>
  <si>
    <t>阿賀(合)</t>
    <phoneticPr fontId="5"/>
  </si>
  <si>
    <t>呉南(合)</t>
    <rPh sb="0" eb="1">
      <t>クレ</t>
    </rPh>
    <rPh sb="1" eb="2">
      <t>ミナミ</t>
    </rPh>
    <rPh sb="3" eb="4">
      <t>ゴウ</t>
    </rPh>
    <phoneticPr fontId="5"/>
  </si>
  <si>
    <t>ス　ポ　ン　サ　ー　名</t>
    <phoneticPr fontId="5"/>
  </si>
  <si>
    <t>福山南</t>
    <rPh sb="0" eb="2">
      <t>フクヤマ</t>
    </rPh>
    <rPh sb="2" eb="3">
      <t>ミナミ</t>
    </rPh>
    <phoneticPr fontId="5"/>
  </si>
  <si>
    <t>温品</t>
    <phoneticPr fontId="5"/>
  </si>
  <si>
    <t>牛田・戸坂</t>
    <rPh sb="3" eb="5">
      <t>トサカ</t>
    </rPh>
    <phoneticPr fontId="5"/>
  </si>
  <si>
    <t>古市・川内</t>
    <rPh sb="3" eb="5">
      <t>カワウチ</t>
    </rPh>
    <phoneticPr fontId="5"/>
  </si>
  <si>
    <t>福山千年・沼隈(合)</t>
    <rPh sb="0" eb="2">
      <t>フクヤマ</t>
    </rPh>
    <rPh sb="2" eb="4">
      <t>センネン</t>
    </rPh>
    <rPh sb="5" eb="7">
      <t>ヌマクマ</t>
    </rPh>
    <rPh sb="8" eb="9">
      <t>ゴウ</t>
    </rPh>
    <phoneticPr fontId="5"/>
  </si>
  <si>
    <t>海田町</t>
    <rPh sb="0" eb="2">
      <t>カイタ</t>
    </rPh>
    <rPh sb="2" eb="3">
      <t>マチ</t>
    </rPh>
    <phoneticPr fontId="5"/>
  </si>
  <si>
    <t>八幡</t>
    <rPh sb="0" eb="2">
      <t>ヤハタ</t>
    </rPh>
    <phoneticPr fontId="5"/>
  </si>
  <si>
    <t>松永南(合)</t>
    <phoneticPr fontId="5"/>
  </si>
  <si>
    <t>田島・横島(合)</t>
    <phoneticPr fontId="5"/>
  </si>
  <si>
    <t>西条南・黒瀬(合)</t>
    <rPh sb="0" eb="2">
      <t>サイジョウ</t>
    </rPh>
    <rPh sb="2" eb="3">
      <t>ミナミ</t>
    </rPh>
    <rPh sb="4" eb="6">
      <t>クロセ</t>
    </rPh>
    <phoneticPr fontId="5"/>
  </si>
  <si>
    <t>因島南</t>
    <rPh sb="0" eb="2">
      <t>インノシマ</t>
    </rPh>
    <rPh sb="2" eb="3">
      <t>ミナミ</t>
    </rPh>
    <phoneticPr fontId="5"/>
  </si>
  <si>
    <t>尾道中央</t>
    <rPh sb="0" eb="2">
      <t>オノミチ</t>
    </rPh>
    <rPh sb="2" eb="4">
      <t>チュウオウ</t>
    </rPh>
    <phoneticPr fontId="5"/>
  </si>
  <si>
    <t>井原東(合)</t>
    <rPh sb="0" eb="2">
      <t>イハラ</t>
    </rPh>
    <rPh sb="2" eb="3">
      <t>ヒガシ</t>
    </rPh>
    <rPh sb="4" eb="5">
      <t>ゴウ</t>
    </rPh>
    <phoneticPr fontId="5"/>
  </si>
  <si>
    <t>芳井三原(合)</t>
    <rPh sb="2" eb="4">
      <t>ミハラ</t>
    </rPh>
    <rPh sb="5" eb="6">
      <t>ゴウ</t>
    </rPh>
    <phoneticPr fontId="5"/>
  </si>
  <si>
    <t>向洋・大州</t>
    <rPh sb="3" eb="4">
      <t>オオ</t>
    </rPh>
    <rPh sb="4" eb="5">
      <t>シュウ</t>
    </rPh>
    <phoneticPr fontId="5"/>
  </si>
  <si>
    <t>美能(合)</t>
    <phoneticPr fontId="5"/>
  </si>
  <si>
    <t>沖(合)</t>
    <phoneticPr fontId="5"/>
  </si>
  <si>
    <t>笠岡(中)</t>
    <rPh sb="3" eb="4">
      <t>チュウ</t>
    </rPh>
    <phoneticPr fontId="5"/>
  </si>
  <si>
    <t>神石郡・岡山県（笠岡市・井原市）</t>
    <phoneticPr fontId="5"/>
  </si>
  <si>
    <t>岩国北(合)</t>
    <rPh sb="0" eb="2">
      <t>イワクニ</t>
    </rPh>
    <rPh sb="2" eb="3">
      <t>キタ</t>
    </rPh>
    <rPh sb="4" eb="5">
      <t>ゴウ</t>
    </rPh>
    <phoneticPr fontId="5"/>
  </si>
  <si>
    <t>松永南</t>
    <rPh sb="0" eb="2">
      <t>マツナガ</t>
    </rPh>
    <rPh sb="2" eb="3">
      <t>ミナミ</t>
    </rPh>
    <phoneticPr fontId="5"/>
  </si>
  <si>
    <t>松永南(毎)</t>
    <rPh sb="0" eb="2">
      <t>マツナガ</t>
    </rPh>
    <rPh sb="2" eb="3">
      <t>ミナミ</t>
    </rPh>
    <phoneticPr fontId="5"/>
  </si>
  <si>
    <t>天応吉浦(合)</t>
    <rPh sb="0" eb="2">
      <t>テンノウ</t>
    </rPh>
    <rPh sb="2" eb="4">
      <t>ヨシウラ</t>
    </rPh>
    <rPh sb="5" eb="6">
      <t>ゴウ</t>
    </rPh>
    <phoneticPr fontId="5"/>
  </si>
  <si>
    <t>岩国西(合)</t>
    <rPh sb="0" eb="2">
      <t>イワクニ</t>
    </rPh>
    <rPh sb="2" eb="3">
      <t>ニシ</t>
    </rPh>
    <rPh sb="4" eb="5">
      <t>ゴウ</t>
    </rPh>
    <phoneticPr fontId="5"/>
  </si>
  <si>
    <t>北河内(合)</t>
    <rPh sb="4" eb="5">
      <t>ゴウ</t>
    </rPh>
    <phoneticPr fontId="5"/>
  </si>
  <si>
    <t>岩国中央(合)</t>
    <rPh sb="0" eb="2">
      <t>イワクニ</t>
    </rPh>
    <rPh sb="5" eb="6">
      <t>ゴウ</t>
    </rPh>
    <phoneticPr fontId="5"/>
  </si>
  <si>
    <t>岩国藤生(合)</t>
    <rPh sb="0" eb="2">
      <t>イワクニ</t>
    </rPh>
    <rPh sb="2" eb="3">
      <t>フジ</t>
    </rPh>
    <rPh sb="3" eb="4">
      <t>ナマ</t>
    </rPh>
    <rPh sb="5" eb="6">
      <t>ゴウ</t>
    </rPh>
    <phoneticPr fontId="5"/>
  </si>
  <si>
    <t>安浦三津口(合)</t>
    <rPh sb="0" eb="2">
      <t>ヤスウラ</t>
    </rPh>
    <phoneticPr fontId="5"/>
  </si>
  <si>
    <t>安浦安登(合)</t>
    <rPh sb="0" eb="2">
      <t>ヤスウラ</t>
    </rPh>
    <phoneticPr fontId="5"/>
  </si>
  <si>
    <t>安浦・三津口・安登</t>
    <rPh sb="3" eb="5">
      <t>ミツ</t>
    </rPh>
    <rPh sb="5" eb="6">
      <t>グチ</t>
    </rPh>
    <rPh sb="7" eb="8">
      <t>ヤス</t>
    </rPh>
    <rPh sb="8" eb="9">
      <t>ノボ</t>
    </rPh>
    <phoneticPr fontId="5"/>
  </si>
  <si>
    <t>三原幸崎(合)</t>
    <rPh sb="0" eb="2">
      <t>ミハラ</t>
    </rPh>
    <phoneticPr fontId="5"/>
  </si>
  <si>
    <t>神島外(合)</t>
    <phoneticPr fontId="5"/>
  </si>
  <si>
    <t>山野(合)</t>
    <phoneticPr fontId="5"/>
  </si>
  <si>
    <t>山陰中央新報</t>
    <rPh sb="0" eb="2">
      <t>サンイン</t>
    </rPh>
    <rPh sb="2" eb="4">
      <t>チュウオウ</t>
    </rPh>
    <rPh sb="4" eb="6">
      <t>シンポウ</t>
    </rPh>
    <phoneticPr fontId="5"/>
  </si>
  <si>
    <t>毎伸舎</t>
    <rPh sb="2" eb="3">
      <t>シャ</t>
    </rPh>
    <phoneticPr fontId="5"/>
  </si>
  <si>
    <t>出羽(合)</t>
    <rPh sb="3" eb="4">
      <t>ゴウ</t>
    </rPh>
    <phoneticPr fontId="5"/>
  </si>
  <si>
    <t>吉賀(合)</t>
    <rPh sb="0" eb="2">
      <t>ヨシガ</t>
    </rPh>
    <rPh sb="3" eb="4">
      <t>ゴウ</t>
    </rPh>
    <phoneticPr fontId="5"/>
  </si>
  <si>
    <t>田島・横島</t>
    <phoneticPr fontId="5"/>
  </si>
  <si>
    <t>中央南(合)</t>
    <rPh sb="4" eb="5">
      <t>ゴウ</t>
    </rPh>
    <phoneticPr fontId="5"/>
  </si>
  <si>
    <t>中央(合)</t>
    <phoneticPr fontId="5"/>
  </si>
  <si>
    <t>城北通り(合)</t>
    <rPh sb="0" eb="2">
      <t>ジョウホク</t>
    </rPh>
    <rPh sb="2" eb="3">
      <t>ツウ</t>
    </rPh>
    <phoneticPr fontId="5"/>
  </si>
  <si>
    <t>吉島(合)</t>
    <phoneticPr fontId="5"/>
  </si>
  <si>
    <t>広瀬・舟入中町(合)</t>
    <rPh sb="0" eb="2">
      <t>ヒロセ</t>
    </rPh>
    <rPh sb="3" eb="5">
      <t>フナイリ</t>
    </rPh>
    <rPh sb="5" eb="7">
      <t>ナカマチ</t>
    </rPh>
    <phoneticPr fontId="5"/>
  </si>
  <si>
    <t>舟入(合)</t>
    <phoneticPr fontId="5"/>
  </si>
  <si>
    <t>舟入通り(合)</t>
    <rPh sb="2" eb="3">
      <t>トオ</t>
    </rPh>
    <phoneticPr fontId="5"/>
  </si>
  <si>
    <t>東雲本町(合)</t>
    <rPh sb="0" eb="2">
      <t>シノノメ</t>
    </rPh>
    <rPh sb="2" eb="4">
      <t>ホンマチ</t>
    </rPh>
    <phoneticPr fontId="5"/>
  </si>
  <si>
    <t>仁保・東雲(合)</t>
    <rPh sb="0" eb="2">
      <t>ニホ</t>
    </rPh>
    <rPh sb="3" eb="5">
      <t>シノノメ</t>
    </rPh>
    <phoneticPr fontId="5"/>
  </si>
  <si>
    <t>翠町・皆実町(合)</t>
    <rPh sb="3" eb="5">
      <t>ミナミ</t>
    </rPh>
    <rPh sb="5" eb="6">
      <t>マチ</t>
    </rPh>
    <phoneticPr fontId="5"/>
  </si>
  <si>
    <t>宇品南(合)</t>
    <phoneticPr fontId="5"/>
  </si>
  <si>
    <t>宇品西(合)</t>
    <phoneticPr fontId="5"/>
  </si>
  <si>
    <t>青崎(合)</t>
    <phoneticPr fontId="5"/>
  </si>
  <si>
    <t>スタジアム通り(合)</t>
    <phoneticPr fontId="5"/>
  </si>
  <si>
    <t>段原(合)</t>
    <phoneticPr fontId="5"/>
  </si>
  <si>
    <t>大州(合)</t>
    <phoneticPr fontId="5"/>
  </si>
  <si>
    <t>若草(合)</t>
    <phoneticPr fontId="5"/>
  </si>
  <si>
    <t>牛田(合)</t>
    <phoneticPr fontId="5"/>
  </si>
  <si>
    <t>戸坂(合)</t>
    <phoneticPr fontId="5"/>
  </si>
  <si>
    <t>二葉(合)</t>
    <phoneticPr fontId="5"/>
  </si>
  <si>
    <t>温品・福木(合)</t>
    <rPh sb="3" eb="4">
      <t>フク</t>
    </rPh>
    <rPh sb="4" eb="5">
      <t>キ</t>
    </rPh>
    <phoneticPr fontId="5"/>
  </si>
  <si>
    <t>祇園長束(合)</t>
    <rPh sb="0" eb="2">
      <t>ギオン</t>
    </rPh>
    <phoneticPr fontId="5"/>
  </si>
  <si>
    <t>祇園山本(合)</t>
    <rPh sb="0" eb="2">
      <t>ギオン</t>
    </rPh>
    <rPh sb="2" eb="4">
      <t>ヤマモト</t>
    </rPh>
    <phoneticPr fontId="5"/>
  </si>
  <si>
    <t>祇園春日野(合)</t>
    <rPh sb="0" eb="2">
      <t>ギオン</t>
    </rPh>
    <rPh sb="2" eb="4">
      <t>カスガ</t>
    </rPh>
    <rPh sb="4" eb="5">
      <t>ノ</t>
    </rPh>
    <phoneticPr fontId="5"/>
  </si>
  <si>
    <t>祇園西(合)</t>
    <phoneticPr fontId="5"/>
  </si>
  <si>
    <t>祇園東(合)</t>
    <phoneticPr fontId="5"/>
  </si>
  <si>
    <t>安東(合)</t>
    <phoneticPr fontId="5"/>
  </si>
  <si>
    <t>安中央(合)</t>
    <phoneticPr fontId="5"/>
  </si>
  <si>
    <t>安南(合)</t>
    <phoneticPr fontId="5"/>
  </si>
  <si>
    <t>沼田(合)</t>
    <phoneticPr fontId="5"/>
  </si>
  <si>
    <t>沼田西(合)</t>
    <phoneticPr fontId="5"/>
  </si>
  <si>
    <t>中筋・古市東(合)</t>
    <rPh sb="0" eb="2">
      <t>ナカスジ</t>
    </rPh>
    <phoneticPr fontId="5"/>
  </si>
  <si>
    <t>緑井・古市(合)</t>
    <rPh sb="3" eb="5">
      <t>フルイチ</t>
    </rPh>
    <phoneticPr fontId="5"/>
  </si>
  <si>
    <t>八木(合)</t>
    <phoneticPr fontId="5"/>
  </si>
  <si>
    <t>緑井(合)</t>
    <phoneticPr fontId="5"/>
  </si>
  <si>
    <t>高陽南(合)</t>
    <phoneticPr fontId="5"/>
  </si>
  <si>
    <t>高陽中央(合)</t>
    <phoneticPr fontId="5"/>
  </si>
  <si>
    <t>可部中央(合)</t>
    <phoneticPr fontId="5"/>
  </si>
  <si>
    <t>可部南(合)</t>
    <phoneticPr fontId="5"/>
  </si>
  <si>
    <t>可部西(合)</t>
    <phoneticPr fontId="5"/>
  </si>
  <si>
    <t>可部北(合)</t>
    <phoneticPr fontId="5"/>
  </si>
  <si>
    <t>高陽南(合)</t>
    <phoneticPr fontId="5"/>
  </si>
  <si>
    <t>船越(合)</t>
    <phoneticPr fontId="5"/>
  </si>
  <si>
    <t>中野(合)</t>
    <phoneticPr fontId="5"/>
  </si>
  <si>
    <t>瀬野(合)</t>
    <phoneticPr fontId="5"/>
  </si>
  <si>
    <t>矢野東(合)</t>
    <phoneticPr fontId="5"/>
  </si>
  <si>
    <t>矢野西(合)</t>
    <phoneticPr fontId="5"/>
  </si>
  <si>
    <t>矢野新町・坂(合)</t>
    <rPh sb="2" eb="4">
      <t>シンマチ</t>
    </rPh>
    <rPh sb="5" eb="6">
      <t>サカ</t>
    </rPh>
    <phoneticPr fontId="5"/>
  </si>
  <si>
    <t>海田中央(合)</t>
    <rPh sb="0" eb="2">
      <t>カイタ</t>
    </rPh>
    <rPh sb="2" eb="4">
      <t>チュウオウ</t>
    </rPh>
    <phoneticPr fontId="5"/>
  </si>
  <si>
    <t>熊野(合)</t>
    <phoneticPr fontId="5"/>
  </si>
  <si>
    <t>矢野(合)</t>
    <phoneticPr fontId="5"/>
  </si>
  <si>
    <t>坂(合)</t>
    <phoneticPr fontId="5"/>
  </si>
  <si>
    <t>瀬野川(合)</t>
    <phoneticPr fontId="5"/>
  </si>
  <si>
    <t>矢野・坂(合)</t>
    <rPh sb="3" eb="4">
      <t>サカ</t>
    </rPh>
    <phoneticPr fontId="5"/>
  </si>
  <si>
    <t>三篠(合)</t>
    <rPh sb="0" eb="2">
      <t>ミササ</t>
    </rPh>
    <phoneticPr fontId="5"/>
  </si>
  <si>
    <t>横川中広(合)</t>
    <rPh sb="0" eb="2">
      <t>ヨコカワ</t>
    </rPh>
    <phoneticPr fontId="5"/>
  </si>
  <si>
    <t>観音(合)</t>
    <rPh sb="0" eb="2">
      <t>カンノン</t>
    </rPh>
    <phoneticPr fontId="5"/>
  </si>
  <si>
    <t>己斐(合)</t>
    <phoneticPr fontId="5"/>
  </si>
  <si>
    <t>己斐上(合)</t>
    <phoneticPr fontId="5"/>
  </si>
  <si>
    <t>高須(合)</t>
    <phoneticPr fontId="5"/>
  </si>
  <si>
    <t>庚午(合)</t>
    <phoneticPr fontId="5"/>
  </si>
  <si>
    <t>庚午南(合)</t>
    <phoneticPr fontId="5"/>
  </si>
  <si>
    <t>草津(合)</t>
    <phoneticPr fontId="5"/>
  </si>
  <si>
    <t>井口(合)</t>
    <phoneticPr fontId="5"/>
  </si>
  <si>
    <t>五日市中央北(合)</t>
    <rPh sb="5" eb="6">
      <t>キタ</t>
    </rPh>
    <phoneticPr fontId="5"/>
  </si>
  <si>
    <t>五日市中央(合)</t>
    <phoneticPr fontId="5"/>
  </si>
  <si>
    <t>五日市南(合)</t>
    <phoneticPr fontId="5"/>
  </si>
  <si>
    <t>五日市東(合)</t>
    <phoneticPr fontId="5"/>
  </si>
  <si>
    <t>美鈴が丘(合)</t>
    <phoneticPr fontId="5"/>
  </si>
  <si>
    <t>五月が丘(合)</t>
    <phoneticPr fontId="5"/>
  </si>
  <si>
    <t>横川(合)</t>
    <phoneticPr fontId="5"/>
  </si>
  <si>
    <t>観音(合)</t>
    <phoneticPr fontId="5"/>
  </si>
  <si>
    <t>五日市(合)</t>
    <phoneticPr fontId="5"/>
  </si>
  <si>
    <t>廿日市東(合)</t>
    <phoneticPr fontId="5"/>
  </si>
  <si>
    <t>廿日市中央(合)</t>
    <phoneticPr fontId="5"/>
  </si>
  <si>
    <t>廿日市北(合)</t>
    <phoneticPr fontId="5"/>
  </si>
  <si>
    <t>廿日市西(合)</t>
    <phoneticPr fontId="5"/>
  </si>
  <si>
    <t>廿日市南(合)</t>
    <phoneticPr fontId="5"/>
  </si>
  <si>
    <t>廿日市佐伯(合)</t>
    <rPh sb="0" eb="3">
      <t>ハツカイチ</t>
    </rPh>
    <rPh sb="3" eb="5">
      <t>サエキ</t>
    </rPh>
    <phoneticPr fontId="5"/>
  </si>
  <si>
    <t>岩国東部(合)</t>
    <rPh sb="0" eb="2">
      <t>イワクニ</t>
    </rPh>
    <phoneticPr fontId="5"/>
  </si>
  <si>
    <t>高森(合)</t>
    <phoneticPr fontId="5"/>
  </si>
  <si>
    <t>音戸(合)</t>
    <phoneticPr fontId="5"/>
  </si>
  <si>
    <t>焼山北(合)</t>
    <phoneticPr fontId="5"/>
  </si>
  <si>
    <t>呉東部(合)</t>
    <phoneticPr fontId="5"/>
  </si>
  <si>
    <t>阿賀(合)</t>
    <phoneticPr fontId="5"/>
  </si>
  <si>
    <t>吉浦(合)</t>
    <phoneticPr fontId="5"/>
  </si>
  <si>
    <t>焼山南(合)</t>
    <phoneticPr fontId="5"/>
  </si>
  <si>
    <t>高屋造賀(合)</t>
    <phoneticPr fontId="5"/>
  </si>
  <si>
    <t>高屋東(合)</t>
    <phoneticPr fontId="5"/>
  </si>
  <si>
    <t>黒瀬</t>
    <phoneticPr fontId="5"/>
  </si>
  <si>
    <t>加計</t>
    <phoneticPr fontId="5"/>
  </si>
  <si>
    <t>頓原(合)</t>
    <phoneticPr fontId="5"/>
  </si>
  <si>
    <t>三良坂</t>
    <phoneticPr fontId="5"/>
  </si>
  <si>
    <t>口北(合)</t>
    <phoneticPr fontId="5"/>
  </si>
  <si>
    <t>三原沼田(合)</t>
    <rPh sb="0" eb="2">
      <t>ミハラ</t>
    </rPh>
    <rPh sb="2" eb="4">
      <t>ヌマタ</t>
    </rPh>
    <phoneticPr fontId="5"/>
  </si>
  <si>
    <t>三原東店(合)</t>
    <phoneticPr fontId="5"/>
  </si>
  <si>
    <t>尾道(合)</t>
    <phoneticPr fontId="5"/>
  </si>
  <si>
    <t>尾道北(合)</t>
    <phoneticPr fontId="5"/>
  </si>
  <si>
    <t>御調西(合)</t>
    <rPh sb="0" eb="2">
      <t>ミツギ</t>
    </rPh>
    <rPh sb="2" eb="3">
      <t>ニシ</t>
    </rPh>
    <phoneticPr fontId="3"/>
  </si>
  <si>
    <t>御調東(合)</t>
    <rPh sb="0" eb="2">
      <t>ミツギ</t>
    </rPh>
    <rPh sb="2" eb="3">
      <t>ヒガシ</t>
    </rPh>
    <phoneticPr fontId="3"/>
  </si>
  <si>
    <t>尾道・尾道北(合)</t>
    <rPh sb="3" eb="5">
      <t>オノミチ</t>
    </rPh>
    <rPh sb="5" eb="6">
      <t>キタ</t>
    </rPh>
    <phoneticPr fontId="5"/>
  </si>
  <si>
    <t>笠岡西(合)</t>
    <phoneticPr fontId="5"/>
  </si>
  <si>
    <t>井原西(合)</t>
    <phoneticPr fontId="5"/>
  </si>
  <si>
    <t>蔵王(合)</t>
    <phoneticPr fontId="5"/>
  </si>
  <si>
    <t>松永(合)</t>
    <phoneticPr fontId="5"/>
  </si>
  <si>
    <t>駅家(合)</t>
    <phoneticPr fontId="5"/>
  </si>
  <si>
    <t>新市(合)</t>
    <phoneticPr fontId="5"/>
  </si>
  <si>
    <t>福山北(合)</t>
    <phoneticPr fontId="5"/>
  </si>
  <si>
    <t>春日(合)</t>
    <phoneticPr fontId="5"/>
  </si>
  <si>
    <t>駅家(合)</t>
    <rPh sb="0" eb="1">
      <t>エキ</t>
    </rPh>
    <rPh sb="1" eb="2">
      <t>ヤ</t>
    </rPh>
    <phoneticPr fontId="5"/>
  </si>
  <si>
    <t>沼隈(合)</t>
    <phoneticPr fontId="5"/>
  </si>
  <si>
    <t>くるみる</t>
    <phoneticPr fontId="5"/>
  </si>
  <si>
    <t>地区名</t>
    <rPh sb="0" eb="2">
      <t>チク</t>
    </rPh>
    <rPh sb="2" eb="3">
      <t>ナ</t>
    </rPh>
    <phoneticPr fontId="5"/>
  </si>
  <si>
    <t>販売所名</t>
    <rPh sb="0" eb="2">
      <t>ハンバイ</t>
    </rPh>
    <rPh sb="2" eb="3">
      <t>トコロ</t>
    </rPh>
    <rPh sb="3" eb="4">
      <t>ナ</t>
    </rPh>
    <phoneticPr fontId="5"/>
  </si>
  <si>
    <t>部数</t>
    <rPh sb="0" eb="2">
      <t>ブスウ</t>
    </rPh>
    <phoneticPr fontId="5"/>
  </si>
  <si>
    <t>折込数</t>
    <rPh sb="0" eb="2">
      <t>オリコミ</t>
    </rPh>
    <rPh sb="2" eb="3">
      <t>カズ</t>
    </rPh>
    <phoneticPr fontId="5"/>
  </si>
  <si>
    <t>００１０</t>
    <phoneticPr fontId="5"/>
  </si>
  <si>
    <t>中央南</t>
    <rPh sb="0" eb="2">
      <t>チュウオウ</t>
    </rPh>
    <rPh sb="2" eb="3">
      <t>ミナミ</t>
    </rPh>
    <phoneticPr fontId="5"/>
  </si>
  <si>
    <t>東区</t>
    <rPh sb="0" eb="2">
      <t>ヒガシク</t>
    </rPh>
    <phoneticPr fontId="5"/>
  </si>
  <si>
    <t>高陽南</t>
    <rPh sb="0" eb="1">
      <t>コウ</t>
    </rPh>
    <rPh sb="1" eb="2">
      <t>ヨウ</t>
    </rPh>
    <rPh sb="2" eb="3">
      <t>ミナミ</t>
    </rPh>
    <phoneticPr fontId="5"/>
  </si>
  <si>
    <t>廿日市東</t>
    <rPh sb="0" eb="3">
      <t>ハツカイチ</t>
    </rPh>
    <rPh sb="3" eb="4">
      <t>ヒガシ</t>
    </rPh>
    <phoneticPr fontId="5"/>
  </si>
  <si>
    <t>中区</t>
    <rPh sb="0" eb="2">
      <t>ナカク</t>
    </rPh>
    <phoneticPr fontId="5"/>
  </si>
  <si>
    <t>中央</t>
    <rPh sb="0" eb="2">
      <t>チュウオウ</t>
    </rPh>
    <phoneticPr fontId="5"/>
  </si>
  <si>
    <t>東地区</t>
    <rPh sb="0" eb="1">
      <t>ヒガシ</t>
    </rPh>
    <rPh sb="1" eb="3">
      <t>チク</t>
    </rPh>
    <phoneticPr fontId="5"/>
  </si>
  <si>
    <t>安佐北区</t>
    <rPh sb="0" eb="4">
      <t>アサキタク</t>
    </rPh>
    <phoneticPr fontId="5"/>
  </si>
  <si>
    <t>高陽中央</t>
    <rPh sb="0" eb="1">
      <t>コウ</t>
    </rPh>
    <rPh sb="1" eb="2">
      <t>ヨウ</t>
    </rPh>
    <rPh sb="2" eb="4">
      <t>チュウオウ</t>
    </rPh>
    <phoneticPr fontId="5"/>
  </si>
  <si>
    <t>海田中央</t>
    <rPh sb="0" eb="2">
      <t>カイタ</t>
    </rPh>
    <rPh sb="2" eb="4">
      <t>チュウオウ</t>
    </rPh>
    <phoneticPr fontId="5"/>
  </si>
  <si>
    <t>廿日市市</t>
    <rPh sb="0" eb="4">
      <t>ハツカイチシ</t>
    </rPh>
    <phoneticPr fontId="5"/>
  </si>
  <si>
    <t>廿日市中央</t>
    <rPh sb="0" eb="3">
      <t>ハツカイチ</t>
    </rPh>
    <rPh sb="3" eb="5">
      <t>チュウオウ</t>
    </rPh>
    <phoneticPr fontId="5"/>
  </si>
  <si>
    <t>熊野</t>
    <rPh sb="0" eb="2">
      <t>クマノ</t>
    </rPh>
    <phoneticPr fontId="5"/>
  </si>
  <si>
    <t>廿日市北</t>
    <rPh sb="0" eb="3">
      <t>ハツカイチ</t>
    </rPh>
    <rPh sb="3" eb="4">
      <t>キタ</t>
    </rPh>
    <phoneticPr fontId="5"/>
  </si>
  <si>
    <t>城北通り</t>
    <rPh sb="0" eb="2">
      <t>ジョウホク</t>
    </rPh>
    <rPh sb="2" eb="3">
      <t>ドオ</t>
    </rPh>
    <phoneticPr fontId="5"/>
  </si>
  <si>
    <t>高陽東</t>
    <rPh sb="0" eb="1">
      <t>コウ</t>
    </rPh>
    <rPh sb="1" eb="2">
      <t>ヨウ</t>
    </rPh>
    <rPh sb="2" eb="3">
      <t>ヒガシ</t>
    </rPh>
    <phoneticPr fontId="5"/>
  </si>
  <si>
    <t>廿日市西</t>
    <rPh sb="0" eb="3">
      <t>ハツカイチ</t>
    </rPh>
    <rPh sb="3" eb="4">
      <t>ニシ</t>
    </rPh>
    <phoneticPr fontId="5"/>
  </si>
  <si>
    <t>吉島</t>
    <rPh sb="0" eb="2">
      <t>ヨシジマ</t>
    </rPh>
    <phoneticPr fontId="5"/>
  </si>
  <si>
    <t>高陽北</t>
    <rPh sb="0" eb="1">
      <t>コウ</t>
    </rPh>
    <rPh sb="1" eb="2">
      <t>ヨウ</t>
    </rPh>
    <rPh sb="2" eb="3">
      <t>キタ</t>
    </rPh>
    <phoneticPr fontId="5"/>
  </si>
  <si>
    <t>廿日市南</t>
    <rPh sb="0" eb="3">
      <t>ハツカイチ</t>
    </rPh>
    <rPh sb="3" eb="4">
      <t>ミナミ</t>
    </rPh>
    <phoneticPr fontId="5"/>
  </si>
  <si>
    <t>広瀬・舟入中町</t>
    <rPh sb="0" eb="2">
      <t>ヒロセ</t>
    </rPh>
    <rPh sb="3" eb="5">
      <t>フナイリ</t>
    </rPh>
    <rPh sb="5" eb="7">
      <t>ナカマチ</t>
    </rPh>
    <rPh sb="6" eb="7">
      <t>マチ</t>
    </rPh>
    <phoneticPr fontId="5"/>
  </si>
  <si>
    <t>三田</t>
    <rPh sb="0" eb="2">
      <t>ミタ</t>
    </rPh>
    <phoneticPr fontId="5"/>
  </si>
  <si>
    <t>-</t>
    <phoneticPr fontId="5"/>
  </si>
  <si>
    <t>廿日市佐伯</t>
    <rPh sb="0" eb="3">
      <t>ハツカイチ</t>
    </rPh>
    <rPh sb="3" eb="5">
      <t>サエキ</t>
    </rPh>
    <phoneticPr fontId="5"/>
  </si>
  <si>
    <t>舟入</t>
    <rPh sb="0" eb="2">
      <t>フナイリ</t>
    </rPh>
    <phoneticPr fontId="5"/>
  </si>
  <si>
    <t>高南</t>
    <rPh sb="0" eb="1">
      <t>タカ</t>
    </rPh>
    <rPh sb="1" eb="2">
      <t>ミナミ</t>
    </rPh>
    <phoneticPr fontId="5"/>
  </si>
  <si>
    <t>三篠</t>
    <rPh sb="0" eb="1">
      <t>ミ</t>
    </rPh>
    <rPh sb="1" eb="2">
      <t>シノ</t>
    </rPh>
    <phoneticPr fontId="5"/>
  </si>
  <si>
    <t>舟入通り</t>
    <rPh sb="0" eb="2">
      <t>フナイリ</t>
    </rPh>
    <rPh sb="2" eb="3">
      <t>トオ</t>
    </rPh>
    <phoneticPr fontId="5"/>
  </si>
  <si>
    <t>戸坂</t>
    <rPh sb="0" eb="2">
      <t>ヘサカ</t>
    </rPh>
    <phoneticPr fontId="5"/>
  </si>
  <si>
    <t>井原市</t>
    <rPh sb="0" eb="3">
      <t>イバラシ</t>
    </rPh>
    <phoneticPr fontId="5"/>
  </si>
  <si>
    <t>西区</t>
    <rPh sb="0" eb="2">
      <t>ニシク</t>
    </rPh>
    <phoneticPr fontId="5"/>
  </si>
  <si>
    <t>吉和</t>
    <rPh sb="0" eb="2">
      <t>ヨシワ</t>
    </rPh>
    <phoneticPr fontId="5"/>
  </si>
  <si>
    <t>-</t>
    <phoneticPr fontId="5"/>
  </si>
  <si>
    <t>横川中広</t>
    <rPh sb="0" eb="2">
      <t>ヨコガワ</t>
    </rPh>
    <rPh sb="2" eb="3">
      <t>ナカ</t>
    </rPh>
    <rPh sb="3" eb="4">
      <t>ヒロ</t>
    </rPh>
    <phoneticPr fontId="5"/>
  </si>
  <si>
    <t>可部中央</t>
    <rPh sb="0" eb="2">
      <t>カベ</t>
    </rPh>
    <rPh sb="2" eb="4">
      <t>チュウオウ</t>
    </rPh>
    <phoneticPr fontId="5"/>
  </si>
  <si>
    <t>観音</t>
    <rPh sb="0" eb="1">
      <t>カン</t>
    </rPh>
    <rPh sb="1" eb="2">
      <t>オト</t>
    </rPh>
    <phoneticPr fontId="5"/>
  </si>
  <si>
    <t>可部南</t>
    <rPh sb="0" eb="2">
      <t>カベ</t>
    </rPh>
    <rPh sb="2" eb="3">
      <t>ミナミ</t>
    </rPh>
    <phoneticPr fontId="5"/>
  </si>
  <si>
    <t>可部西</t>
    <rPh sb="0" eb="2">
      <t>カベ</t>
    </rPh>
    <rPh sb="2" eb="3">
      <t>ニシ</t>
    </rPh>
    <phoneticPr fontId="5"/>
  </si>
  <si>
    <t>大野</t>
    <rPh sb="0" eb="2">
      <t>オオノ</t>
    </rPh>
    <phoneticPr fontId="5"/>
  </si>
  <si>
    <t>可部北</t>
    <rPh sb="0" eb="2">
      <t>カベ</t>
    </rPh>
    <rPh sb="2" eb="3">
      <t>キタ</t>
    </rPh>
    <phoneticPr fontId="5"/>
  </si>
  <si>
    <t>己斐</t>
    <rPh sb="0" eb="1">
      <t>コ</t>
    </rPh>
    <rPh sb="1" eb="2">
      <t>イ</t>
    </rPh>
    <phoneticPr fontId="5"/>
  </si>
  <si>
    <t>安佐町南</t>
    <rPh sb="0" eb="2">
      <t>アサ</t>
    </rPh>
    <rPh sb="2" eb="3">
      <t>チョウ</t>
    </rPh>
    <rPh sb="3" eb="4">
      <t>ミナミ</t>
    </rPh>
    <phoneticPr fontId="5"/>
  </si>
  <si>
    <t>己斐上</t>
    <rPh sb="0" eb="1">
      <t>コ</t>
    </rPh>
    <rPh sb="1" eb="2">
      <t>イ</t>
    </rPh>
    <rPh sb="2" eb="3">
      <t>ウエ</t>
    </rPh>
    <phoneticPr fontId="5"/>
  </si>
  <si>
    <t>祗園長束</t>
    <rPh sb="2" eb="4">
      <t>ナガツカ</t>
    </rPh>
    <phoneticPr fontId="5"/>
  </si>
  <si>
    <t>あさひが丘</t>
    <rPh sb="4" eb="5">
      <t>オカ</t>
    </rPh>
    <phoneticPr fontId="5"/>
  </si>
  <si>
    <t>高須</t>
    <rPh sb="0" eb="2">
      <t>タカス</t>
    </rPh>
    <phoneticPr fontId="5"/>
  </si>
  <si>
    <t>安佐南区</t>
    <rPh sb="0" eb="4">
      <t>アサミナミク</t>
    </rPh>
    <phoneticPr fontId="5"/>
  </si>
  <si>
    <t>祇園山本</t>
    <rPh sb="0" eb="2">
      <t>ギオン</t>
    </rPh>
    <rPh sb="2" eb="4">
      <t>ヤマモト</t>
    </rPh>
    <phoneticPr fontId="5"/>
  </si>
  <si>
    <t>庚午</t>
    <rPh sb="0" eb="1">
      <t>コウ</t>
    </rPh>
    <rPh sb="1" eb="2">
      <t>ゴ</t>
    </rPh>
    <phoneticPr fontId="5"/>
  </si>
  <si>
    <t>-</t>
    <phoneticPr fontId="5"/>
  </si>
  <si>
    <t>祇園春日野</t>
    <rPh sb="0" eb="2">
      <t>ギオン</t>
    </rPh>
    <rPh sb="2" eb="5">
      <t>カスガノ</t>
    </rPh>
    <phoneticPr fontId="5"/>
  </si>
  <si>
    <t>　　安佐町北</t>
    <rPh sb="2" eb="4">
      <t>アサ</t>
    </rPh>
    <rPh sb="4" eb="5">
      <t>チョウ</t>
    </rPh>
    <rPh sb="5" eb="6">
      <t>キタ</t>
    </rPh>
    <phoneticPr fontId="5"/>
  </si>
  <si>
    <t>庚午南</t>
    <rPh sb="0" eb="1">
      <t>コウ</t>
    </rPh>
    <rPh sb="1" eb="2">
      <t>ゴ</t>
    </rPh>
    <rPh sb="2" eb="3">
      <t>ミナミ</t>
    </rPh>
    <phoneticPr fontId="5"/>
  </si>
  <si>
    <t>大竹</t>
    <rPh sb="0" eb="2">
      <t>オオタケ</t>
    </rPh>
    <phoneticPr fontId="5"/>
  </si>
  <si>
    <t>祇園西</t>
    <rPh sb="0" eb="2">
      <t>ギオン</t>
    </rPh>
    <rPh sb="2" eb="3">
      <t>ニシ</t>
    </rPh>
    <phoneticPr fontId="5"/>
  </si>
  <si>
    <t>草津</t>
    <rPh sb="0" eb="2">
      <t>クサツ</t>
    </rPh>
    <phoneticPr fontId="5"/>
  </si>
  <si>
    <t>０１１０</t>
    <phoneticPr fontId="5"/>
  </si>
  <si>
    <t>祇園東</t>
    <rPh sb="0" eb="2">
      <t>ギオン</t>
    </rPh>
    <rPh sb="2" eb="3">
      <t>ヒガシ</t>
    </rPh>
    <phoneticPr fontId="5"/>
  </si>
  <si>
    <t>井口</t>
    <rPh sb="0" eb="2">
      <t>イノクチ</t>
    </rPh>
    <phoneticPr fontId="5"/>
  </si>
  <si>
    <t>南区</t>
    <rPh sb="0" eb="2">
      <t>ミナミク</t>
    </rPh>
    <phoneticPr fontId="5"/>
  </si>
  <si>
    <t>東雲本町</t>
    <rPh sb="0" eb="2">
      <t>シノノメ</t>
    </rPh>
    <rPh sb="2" eb="4">
      <t>ホンマチ</t>
    </rPh>
    <phoneticPr fontId="5"/>
  </si>
  <si>
    <t>安東</t>
    <rPh sb="0" eb="1">
      <t>ヤス</t>
    </rPh>
    <rPh sb="1" eb="2">
      <t>ヒガシ</t>
    </rPh>
    <phoneticPr fontId="5"/>
  </si>
  <si>
    <t>広島地区合計</t>
    <rPh sb="0" eb="2">
      <t>ヒロシマ</t>
    </rPh>
    <rPh sb="2" eb="4">
      <t>チク</t>
    </rPh>
    <rPh sb="4" eb="6">
      <t>ゴウケイ</t>
    </rPh>
    <phoneticPr fontId="5"/>
  </si>
  <si>
    <t>折込数計</t>
    <rPh sb="0" eb="2">
      <t>オリコミ</t>
    </rPh>
    <rPh sb="2" eb="3">
      <t>スウ</t>
    </rPh>
    <rPh sb="3" eb="4">
      <t>ケイ</t>
    </rPh>
    <phoneticPr fontId="5"/>
  </si>
  <si>
    <t>仁保・東雲</t>
    <rPh sb="0" eb="2">
      <t>ニホ</t>
    </rPh>
    <rPh sb="3" eb="5">
      <t>シノノメ</t>
    </rPh>
    <phoneticPr fontId="5"/>
  </si>
  <si>
    <t>安中央</t>
    <rPh sb="0" eb="1">
      <t>ヤス</t>
    </rPh>
    <rPh sb="1" eb="3">
      <t>チュウオウ</t>
    </rPh>
    <phoneticPr fontId="5"/>
  </si>
  <si>
    <t>０７１０</t>
    <phoneticPr fontId="5"/>
  </si>
  <si>
    <t>五日市中央北</t>
    <rPh sb="0" eb="3">
      <t>イツカイチ</t>
    </rPh>
    <rPh sb="3" eb="6">
      <t>チュウオウキタ</t>
    </rPh>
    <phoneticPr fontId="5"/>
  </si>
  <si>
    <t>安南</t>
    <rPh sb="0" eb="1">
      <t>ヤス</t>
    </rPh>
    <rPh sb="1" eb="2">
      <t>ミナミ</t>
    </rPh>
    <phoneticPr fontId="5"/>
  </si>
  <si>
    <t>佐伯区</t>
    <rPh sb="0" eb="3">
      <t>サエキク</t>
    </rPh>
    <phoneticPr fontId="5"/>
  </si>
  <si>
    <t>五日市中央</t>
    <rPh sb="0" eb="3">
      <t>イツカイチ</t>
    </rPh>
    <rPh sb="3" eb="5">
      <t>チュウオウ</t>
    </rPh>
    <phoneticPr fontId="5"/>
  </si>
  <si>
    <t>市内扱い区域計</t>
    <rPh sb="0" eb="2">
      <t>シナイ</t>
    </rPh>
    <rPh sb="2" eb="3">
      <t>アツカ</t>
    </rPh>
    <rPh sb="4" eb="6">
      <t>クイキ</t>
    </rPh>
    <rPh sb="6" eb="7">
      <t>ケイ</t>
    </rPh>
    <phoneticPr fontId="5"/>
  </si>
  <si>
    <t>沼田</t>
    <rPh sb="0" eb="2">
      <t>ヌマタ</t>
    </rPh>
    <phoneticPr fontId="5"/>
  </si>
  <si>
    <t>五日市南</t>
    <rPh sb="0" eb="3">
      <t>イツカイチ</t>
    </rPh>
    <rPh sb="3" eb="4">
      <t>ミナミ</t>
    </rPh>
    <phoneticPr fontId="5"/>
  </si>
  <si>
    <t>郡部扱い区域計</t>
    <rPh sb="0" eb="2">
      <t>グンブ</t>
    </rPh>
    <rPh sb="2" eb="3">
      <t>アツカ</t>
    </rPh>
    <rPh sb="4" eb="6">
      <t>クイキ</t>
    </rPh>
    <rPh sb="6" eb="7">
      <t>ケイ</t>
    </rPh>
    <phoneticPr fontId="5"/>
  </si>
  <si>
    <t>翠町・皆実町</t>
    <rPh sb="0" eb="1">
      <t>ミドリ</t>
    </rPh>
    <rPh sb="1" eb="2">
      <t>マチ</t>
    </rPh>
    <rPh sb="3" eb="5">
      <t>ミナミ</t>
    </rPh>
    <rPh sb="5" eb="6">
      <t>マチ</t>
    </rPh>
    <phoneticPr fontId="5"/>
  </si>
  <si>
    <t>沼田西</t>
    <rPh sb="0" eb="2">
      <t>ヌマタ</t>
    </rPh>
    <rPh sb="2" eb="3">
      <t>ニシ</t>
    </rPh>
    <phoneticPr fontId="5"/>
  </si>
  <si>
    <t>沼田北</t>
    <rPh sb="0" eb="2">
      <t>ヌマタ</t>
    </rPh>
    <rPh sb="2" eb="3">
      <t>キタ</t>
    </rPh>
    <phoneticPr fontId="5"/>
  </si>
  <si>
    <t>０５１０</t>
    <phoneticPr fontId="5"/>
  </si>
  <si>
    <t>船越</t>
    <rPh sb="0" eb="2">
      <t>フナコシ</t>
    </rPh>
    <phoneticPr fontId="5"/>
  </si>
  <si>
    <t>宇品南</t>
    <rPh sb="0" eb="2">
      <t>ウジナ</t>
    </rPh>
    <rPh sb="2" eb="3">
      <t>ミナミ</t>
    </rPh>
    <phoneticPr fontId="5"/>
  </si>
  <si>
    <t>安芸区</t>
    <rPh sb="0" eb="2">
      <t>アキ</t>
    </rPh>
    <rPh sb="2" eb="3">
      <t>ク</t>
    </rPh>
    <phoneticPr fontId="5"/>
  </si>
  <si>
    <t>中野</t>
    <rPh sb="0" eb="2">
      <t>ナカノ</t>
    </rPh>
    <phoneticPr fontId="5"/>
  </si>
  <si>
    <t>-</t>
    <phoneticPr fontId="5"/>
  </si>
  <si>
    <t>宇品西</t>
    <rPh sb="0" eb="2">
      <t>ウジナ</t>
    </rPh>
    <rPh sb="2" eb="3">
      <t>ニシ</t>
    </rPh>
    <phoneticPr fontId="5"/>
  </si>
  <si>
    <t>瀬野</t>
    <phoneticPr fontId="5"/>
  </si>
  <si>
    <t>五日市東</t>
    <rPh sb="0" eb="3">
      <t>イツカイチ</t>
    </rPh>
    <rPh sb="3" eb="4">
      <t>ヒガシ</t>
    </rPh>
    <phoneticPr fontId="5"/>
  </si>
  <si>
    <t>青崎</t>
    <rPh sb="0" eb="2">
      <t>アオサキ</t>
    </rPh>
    <phoneticPr fontId="5"/>
  </si>
  <si>
    <t>中筋・古市東</t>
    <rPh sb="0" eb="2">
      <t>ナカスジ</t>
    </rPh>
    <rPh sb="3" eb="5">
      <t>フルイチ</t>
    </rPh>
    <rPh sb="5" eb="6">
      <t>ヒガシ</t>
    </rPh>
    <phoneticPr fontId="5"/>
  </si>
  <si>
    <t>矢野東</t>
    <phoneticPr fontId="5"/>
  </si>
  <si>
    <t>美鈴が丘</t>
    <rPh sb="0" eb="2">
      <t>ミスズ</t>
    </rPh>
    <rPh sb="3" eb="4">
      <t>オカ</t>
    </rPh>
    <phoneticPr fontId="5"/>
  </si>
  <si>
    <t>スタジアム通り</t>
    <rPh sb="5" eb="6">
      <t>ドオ</t>
    </rPh>
    <phoneticPr fontId="5"/>
  </si>
  <si>
    <t>緑井・古市</t>
    <rPh sb="0" eb="2">
      <t>ミドリイ</t>
    </rPh>
    <rPh sb="3" eb="5">
      <t>フルイチ</t>
    </rPh>
    <phoneticPr fontId="5"/>
  </si>
  <si>
    <t>五月が丘</t>
    <rPh sb="0" eb="2">
      <t>サツキ</t>
    </rPh>
    <rPh sb="3" eb="4">
      <t>オカ</t>
    </rPh>
    <phoneticPr fontId="5"/>
  </si>
  <si>
    <t>段原</t>
    <rPh sb="0" eb="1">
      <t>ダン</t>
    </rPh>
    <rPh sb="1" eb="2">
      <t>ハラ</t>
    </rPh>
    <phoneticPr fontId="5"/>
  </si>
  <si>
    <t>八木</t>
    <rPh sb="0" eb="2">
      <t>ヤギ</t>
    </rPh>
    <phoneticPr fontId="5"/>
  </si>
  <si>
    <t>矢野新町・坂</t>
    <rPh sb="5" eb="6">
      <t>サカ</t>
    </rPh>
    <phoneticPr fontId="5"/>
  </si>
  <si>
    <t>-</t>
    <phoneticPr fontId="5"/>
  </si>
  <si>
    <t>-</t>
    <phoneticPr fontId="5"/>
  </si>
  <si>
    <t>安芸区</t>
    <rPh sb="0" eb="3">
      <t>アキク</t>
    </rPh>
    <phoneticPr fontId="5"/>
  </si>
  <si>
    <t>０２１０</t>
    <phoneticPr fontId="5"/>
  </si>
  <si>
    <t>０４１０</t>
    <phoneticPr fontId="5"/>
  </si>
  <si>
    <t>０５１０</t>
    <phoneticPr fontId="5"/>
  </si>
  <si>
    <t>０８１０</t>
    <phoneticPr fontId="5"/>
  </si>
  <si>
    <t>-</t>
    <phoneticPr fontId="5"/>
  </si>
  <si>
    <t>０６１０</t>
    <phoneticPr fontId="5"/>
  </si>
  <si>
    <t>-</t>
    <phoneticPr fontId="5"/>
  </si>
  <si>
    <t>-</t>
    <phoneticPr fontId="5"/>
  </si>
  <si>
    <t>０３１０</t>
    <phoneticPr fontId="5"/>
  </si>
  <si>
    <t>矢野西</t>
    <phoneticPr fontId="5"/>
  </si>
  <si>
    <t>新三原北(合)</t>
    <rPh sb="0" eb="1">
      <t>シン</t>
    </rPh>
    <rPh sb="1" eb="3">
      <t>ミハラ</t>
    </rPh>
    <rPh sb="3" eb="4">
      <t>キタ</t>
    </rPh>
    <phoneticPr fontId="5"/>
  </si>
  <si>
    <t>三原中央(合)</t>
    <rPh sb="2" eb="4">
      <t>チュウオウ</t>
    </rPh>
    <phoneticPr fontId="5"/>
  </si>
  <si>
    <t>-</t>
  </si>
  <si>
    <t>笠岡東今井(合)</t>
    <rPh sb="0" eb="2">
      <t>カサオカ</t>
    </rPh>
    <rPh sb="2" eb="3">
      <t>ヒガシ</t>
    </rPh>
    <phoneticPr fontId="5"/>
  </si>
  <si>
    <t>己斐上(合)</t>
    <rPh sb="0" eb="2">
      <t>コイ</t>
    </rPh>
    <rPh sb="2" eb="3">
      <t>ウエ</t>
    </rPh>
    <phoneticPr fontId="5"/>
  </si>
  <si>
    <t>呉中央に含む</t>
    <rPh sb="0" eb="1">
      <t>クレ</t>
    </rPh>
    <rPh sb="1" eb="3">
      <t>チュウオウ</t>
    </rPh>
    <rPh sb="4" eb="5">
      <t>フク</t>
    </rPh>
    <phoneticPr fontId="5"/>
  </si>
  <si>
    <t>田尻・鞆(合)</t>
    <rPh sb="0" eb="2">
      <t>タシリ</t>
    </rPh>
    <rPh sb="3" eb="4">
      <t>トモ</t>
    </rPh>
    <phoneticPr fontId="5"/>
  </si>
  <si>
    <t>中区センター</t>
    <rPh sb="0" eb="2">
      <t>ナカク</t>
    </rPh>
    <phoneticPr fontId="5"/>
  </si>
  <si>
    <t>祇園・長束</t>
    <rPh sb="3" eb="5">
      <t>ナガツカ</t>
    </rPh>
    <phoneticPr fontId="5"/>
  </si>
  <si>
    <t>草津・庚午(合)</t>
    <rPh sb="3" eb="5">
      <t>コウゴ</t>
    </rPh>
    <phoneticPr fontId="5"/>
  </si>
  <si>
    <t>西区センター</t>
    <rPh sb="0" eb="2">
      <t>ニシク</t>
    </rPh>
    <phoneticPr fontId="5"/>
  </si>
  <si>
    <t>由宇神代</t>
    <rPh sb="2" eb="3">
      <t>カミ</t>
    </rPh>
    <rPh sb="3" eb="4">
      <t>ダイ</t>
    </rPh>
    <phoneticPr fontId="5"/>
  </si>
  <si>
    <t>（曙・和庄含む）</t>
    <rPh sb="1" eb="2">
      <t>アケボノ</t>
    </rPh>
    <rPh sb="5" eb="6">
      <t>フク</t>
    </rPh>
    <phoneticPr fontId="5"/>
  </si>
  <si>
    <t>金浦(合)</t>
    <rPh sb="0" eb="2">
      <t>カネウラ</t>
    </rPh>
    <rPh sb="3" eb="4">
      <t>ゴウ</t>
    </rPh>
    <phoneticPr fontId="5"/>
  </si>
  <si>
    <t>深津(合)</t>
    <rPh sb="0" eb="2">
      <t>フカツ</t>
    </rPh>
    <phoneticPr fontId="5"/>
  </si>
  <si>
    <t>岩国南(合)</t>
    <rPh sb="0" eb="2">
      <t>イワクニ</t>
    </rPh>
    <rPh sb="2" eb="3">
      <t>ミナミ</t>
    </rPh>
    <phoneticPr fontId="5"/>
  </si>
  <si>
    <t>岩国由宇(合)</t>
    <rPh sb="0" eb="2">
      <t>イワクニ</t>
    </rPh>
    <phoneticPr fontId="5"/>
  </si>
  <si>
    <t>★くるみるは、毎週土曜に実施する新聞無購読世帯対象チラシ宅配サービスです。</t>
    <rPh sb="7" eb="9">
      <t>マイシュウ</t>
    </rPh>
    <rPh sb="9" eb="10">
      <t>ド</t>
    </rPh>
    <rPh sb="10" eb="11">
      <t>ヨウ</t>
    </rPh>
    <rPh sb="12" eb="14">
      <t>ジッシ</t>
    </rPh>
    <rPh sb="16" eb="18">
      <t>シンブン</t>
    </rPh>
    <rPh sb="18" eb="19">
      <t>ム</t>
    </rPh>
    <rPh sb="19" eb="21">
      <t>コウドク</t>
    </rPh>
    <rPh sb="21" eb="23">
      <t>セタイ</t>
    </rPh>
    <rPh sb="23" eb="25">
      <t>タイショウ</t>
    </rPh>
    <rPh sb="28" eb="30">
      <t>タクハイ</t>
    </rPh>
    <phoneticPr fontId="5"/>
  </si>
  <si>
    <t>くるみる　〔土〕</t>
    <rPh sb="6" eb="7">
      <t>ツチ</t>
    </rPh>
    <phoneticPr fontId="5"/>
  </si>
  <si>
    <t>くるみる　〔土〕</t>
    <phoneticPr fontId="5"/>
  </si>
  <si>
    <t>御調</t>
    <rPh sb="0" eb="2">
      <t>ゴチョウ</t>
    </rPh>
    <phoneticPr fontId="5"/>
  </si>
  <si>
    <t>笠岡西</t>
    <rPh sb="0" eb="2">
      <t>カサオカ</t>
    </rPh>
    <rPh sb="2" eb="3">
      <t>ニシ</t>
    </rPh>
    <phoneticPr fontId="5"/>
  </si>
  <si>
    <t>笠岡西(読)</t>
    <rPh sb="0" eb="2">
      <t>カサオカ</t>
    </rPh>
    <rPh sb="2" eb="3">
      <t>ニシ</t>
    </rPh>
    <rPh sb="4" eb="5">
      <t>ヨ</t>
    </rPh>
    <phoneticPr fontId="5"/>
  </si>
  <si>
    <t>矢賀・中山(合)</t>
    <rPh sb="3" eb="5">
      <t>ナカヤマ</t>
    </rPh>
    <phoneticPr fontId="5"/>
  </si>
  <si>
    <t>祇園・川内(合)</t>
    <rPh sb="3" eb="5">
      <t>カワウチ</t>
    </rPh>
    <phoneticPr fontId="5"/>
  </si>
  <si>
    <t>安中央(合)</t>
    <rPh sb="1" eb="3">
      <t>チュウオウ</t>
    </rPh>
    <phoneticPr fontId="5"/>
  </si>
  <si>
    <t>安南(合)</t>
    <rPh sb="1" eb="2">
      <t>ミナミ</t>
    </rPh>
    <phoneticPr fontId="5"/>
  </si>
  <si>
    <t>高陽中央(合)</t>
    <rPh sb="2" eb="4">
      <t>チュウオウ</t>
    </rPh>
    <phoneticPr fontId="5"/>
  </si>
  <si>
    <t>竹原中央(合)</t>
    <rPh sb="2" eb="4">
      <t>チュウオウ</t>
    </rPh>
    <phoneticPr fontId="5"/>
  </si>
  <si>
    <t>中山・温品(合)</t>
    <rPh sb="3" eb="5">
      <t>ヌクシナ</t>
    </rPh>
    <phoneticPr fontId="5"/>
  </si>
  <si>
    <t>温品通り(合)</t>
    <rPh sb="0" eb="1">
      <t>オン</t>
    </rPh>
    <rPh sb="1" eb="2">
      <t>ヒン</t>
    </rPh>
    <rPh sb="2" eb="3">
      <t>ドオ</t>
    </rPh>
    <phoneticPr fontId="5"/>
  </si>
  <si>
    <t>中山・温品</t>
    <rPh sb="0" eb="2">
      <t>ナカヤマ</t>
    </rPh>
    <rPh sb="3" eb="5">
      <t>ヌクシナ</t>
    </rPh>
    <phoneticPr fontId="5"/>
  </si>
  <si>
    <t>温品通り</t>
    <rPh sb="0" eb="3">
      <t>ヌクシナトオ</t>
    </rPh>
    <phoneticPr fontId="5"/>
  </si>
  <si>
    <t>岡山県笠岡市</t>
    <rPh sb="0" eb="2">
      <t>オカヤマ</t>
    </rPh>
    <rPh sb="2" eb="3">
      <t>ケン</t>
    </rPh>
    <rPh sb="3" eb="4">
      <t>カサ</t>
    </rPh>
    <rPh sb="4" eb="5">
      <t>オカ</t>
    </rPh>
    <rPh sb="5" eb="6">
      <t>シ</t>
    </rPh>
    <phoneticPr fontId="5"/>
  </si>
  <si>
    <t>岡山県井原市</t>
    <rPh sb="0" eb="2">
      <t>オカヤマ</t>
    </rPh>
    <rPh sb="2" eb="3">
      <t>ケン</t>
    </rPh>
    <rPh sb="3" eb="4">
      <t>イ</t>
    </rPh>
    <rPh sb="4" eb="5">
      <t>ハラ</t>
    </rPh>
    <rPh sb="5" eb="6">
      <t>シ</t>
    </rPh>
    <phoneticPr fontId="5"/>
  </si>
  <si>
    <t>山　口　県　岩　国　市</t>
    <rPh sb="0" eb="1">
      <t>ヤマ</t>
    </rPh>
    <rPh sb="2" eb="3">
      <t>クチ</t>
    </rPh>
    <rPh sb="4" eb="5">
      <t>ケン</t>
    </rPh>
    <rPh sb="6" eb="7">
      <t>イワ</t>
    </rPh>
    <rPh sb="8" eb="9">
      <t>コク</t>
    </rPh>
    <rPh sb="10" eb="11">
      <t>シ</t>
    </rPh>
    <phoneticPr fontId="5"/>
  </si>
  <si>
    <t>庄　原　市</t>
    <phoneticPr fontId="5"/>
  </si>
  <si>
    <t>【愛媛県】</t>
    <rPh sb="1" eb="4">
      <t>エヒメケン</t>
    </rPh>
    <phoneticPr fontId="5"/>
  </si>
  <si>
    <t>広島市中区・南区</t>
    <rPh sb="0" eb="3">
      <t>ヒロシマシ</t>
    </rPh>
    <rPh sb="3" eb="5">
      <t>ナカク</t>
    </rPh>
    <rPh sb="6" eb="8">
      <t>ミナミク</t>
    </rPh>
    <phoneticPr fontId="5"/>
  </si>
  <si>
    <t>広島2</t>
    <rPh sb="0" eb="2">
      <t>ヒロシマ</t>
    </rPh>
    <phoneticPr fontId="5"/>
  </si>
  <si>
    <t>広島3</t>
    <rPh sb="0" eb="2">
      <t>ヒロシマ</t>
    </rPh>
    <phoneticPr fontId="5"/>
  </si>
  <si>
    <t>広島4</t>
    <rPh sb="0" eb="2">
      <t>ヒロシマ</t>
    </rPh>
    <phoneticPr fontId="5"/>
  </si>
  <si>
    <t>広島5</t>
    <rPh sb="0" eb="2">
      <t>ヒロシマ</t>
    </rPh>
    <phoneticPr fontId="5"/>
  </si>
  <si>
    <t>広島6</t>
    <rPh sb="0" eb="2">
      <t>ヒロシマ</t>
    </rPh>
    <phoneticPr fontId="5"/>
  </si>
  <si>
    <t>広島7</t>
    <rPh sb="0" eb="2">
      <t>ヒロシマ</t>
    </rPh>
    <phoneticPr fontId="5"/>
  </si>
  <si>
    <t>広島8</t>
    <rPh sb="0" eb="2">
      <t>ヒロシマ</t>
    </rPh>
    <phoneticPr fontId="5"/>
  </si>
  <si>
    <t>広島9</t>
    <rPh sb="0" eb="2">
      <t>ヒロシマ</t>
    </rPh>
    <phoneticPr fontId="5"/>
  </si>
  <si>
    <t>広島市東区・安芸区・安芸郡</t>
    <rPh sb="0" eb="3">
      <t>ヒロシマシ</t>
    </rPh>
    <rPh sb="3" eb="4">
      <t>ヒガシ</t>
    </rPh>
    <rPh sb="4" eb="5">
      <t>ク</t>
    </rPh>
    <rPh sb="6" eb="8">
      <t>アキ</t>
    </rPh>
    <rPh sb="8" eb="9">
      <t>ク</t>
    </rPh>
    <rPh sb="10" eb="12">
      <t>アキ</t>
    </rPh>
    <rPh sb="12" eb="13">
      <t>グン</t>
    </rPh>
    <phoneticPr fontId="5"/>
  </si>
  <si>
    <t>広島市安佐南区・安佐北区</t>
    <rPh sb="0" eb="3">
      <t>ヒロシマシ</t>
    </rPh>
    <rPh sb="3" eb="5">
      <t>アサ</t>
    </rPh>
    <rPh sb="5" eb="6">
      <t>ミナミ</t>
    </rPh>
    <rPh sb="6" eb="7">
      <t>ク</t>
    </rPh>
    <rPh sb="8" eb="10">
      <t>アサ</t>
    </rPh>
    <rPh sb="10" eb="12">
      <t>キタク</t>
    </rPh>
    <phoneticPr fontId="5"/>
  </si>
  <si>
    <t>広島市西区・佐伯区</t>
    <rPh sb="0" eb="3">
      <t>ヒロシマシ</t>
    </rPh>
    <rPh sb="3" eb="4">
      <t>ニシ</t>
    </rPh>
    <rPh sb="4" eb="5">
      <t>ク</t>
    </rPh>
    <rPh sb="6" eb="8">
      <t>サエキ</t>
    </rPh>
    <rPh sb="8" eb="9">
      <t>ク</t>
    </rPh>
    <phoneticPr fontId="5"/>
  </si>
  <si>
    <t>廿日市市・大竹市</t>
    <rPh sb="0" eb="3">
      <t>ハツカイチ</t>
    </rPh>
    <rPh sb="3" eb="4">
      <t>シ</t>
    </rPh>
    <rPh sb="5" eb="7">
      <t>オオタケ</t>
    </rPh>
    <rPh sb="7" eb="8">
      <t>シ</t>
    </rPh>
    <phoneticPr fontId="5"/>
  </si>
  <si>
    <t>山口県（岩国市・玖珂郡）・島根県（鹿足郡）</t>
    <phoneticPr fontId="5"/>
  </si>
  <si>
    <t>呉市</t>
    <rPh sb="0" eb="1">
      <t>クレ</t>
    </rPh>
    <rPh sb="1" eb="2">
      <t>シ</t>
    </rPh>
    <phoneticPr fontId="5"/>
  </si>
  <si>
    <t>江田島市・呉市の一部</t>
    <phoneticPr fontId="5"/>
  </si>
  <si>
    <t>山県郡・島根県（邑智郡の一部）</t>
    <phoneticPr fontId="5"/>
  </si>
  <si>
    <t>三次市・庄原市</t>
    <rPh sb="0" eb="2">
      <t>ミヨシ</t>
    </rPh>
    <rPh sb="2" eb="3">
      <t>シ</t>
    </rPh>
    <rPh sb="4" eb="6">
      <t>ショウバラ</t>
    </rPh>
    <rPh sb="6" eb="7">
      <t>シ</t>
    </rPh>
    <phoneticPr fontId="5"/>
  </si>
  <si>
    <t>竹原市・呉市の一部・豊田郡</t>
    <phoneticPr fontId="5"/>
  </si>
  <si>
    <t>三原市・世羅郡</t>
    <phoneticPr fontId="5"/>
  </si>
  <si>
    <t>尾道市・愛媛県越智郡の一部</t>
    <phoneticPr fontId="5"/>
  </si>
  <si>
    <t>福山市・府中市</t>
    <rPh sb="0" eb="3">
      <t>フクヤマシ</t>
    </rPh>
    <rPh sb="4" eb="6">
      <t>フチュウ</t>
    </rPh>
    <rPh sb="6" eb="7">
      <t>シ</t>
    </rPh>
    <phoneticPr fontId="5"/>
  </si>
  <si>
    <t>部分と広島1～17・くるみるのシートの折込数をご記入下さい。</t>
    <rPh sb="0" eb="2">
      <t>ブブン</t>
    </rPh>
    <rPh sb="3" eb="5">
      <t>ヒロシマ</t>
    </rPh>
    <rPh sb="19" eb="21">
      <t>オリコミ</t>
    </rPh>
    <rPh sb="21" eb="22">
      <t>スウ</t>
    </rPh>
    <rPh sb="24" eb="26">
      <t>キニュウ</t>
    </rPh>
    <rPh sb="26" eb="27">
      <t>クダ</t>
    </rPh>
    <phoneticPr fontId="5"/>
  </si>
  <si>
    <t>江田島市</t>
    <rPh sb="0" eb="3">
      <t>エタジマ</t>
    </rPh>
    <rPh sb="3" eb="4">
      <t>シ</t>
    </rPh>
    <phoneticPr fontId="5"/>
  </si>
  <si>
    <t>安芸郡</t>
    <rPh sb="0" eb="3">
      <t>アキグン</t>
    </rPh>
    <phoneticPr fontId="5"/>
  </si>
  <si>
    <t>呉市</t>
    <rPh sb="0" eb="2">
      <t>クレシ</t>
    </rPh>
    <phoneticPr fontId="5"/>
  </si>
  <si>
    <t>豊田郡</t>
    <rPh sb="0" eb="2">
      <t>トヨタ</t>
    </rPh>
    <rPh sb="2" eb="3">
      <t>グン</t>
    </rPh>
    <phoneticPr fontId="5"/>
  </si>
  <si>
    <t>三原市</t>
    <rPh sb="0" eb="2">
      <t>ミハラ</t>
    </rPh>
    <rPh sb="2" eb="3">
      <t>シ</t>
    </rPh>
    <phoneticPr fontId="5"/>
  </si>
  <si>
    <t>山陽新聞</t>
    <rPh sb="0" eb="2">
      <t>サンヨウ</t>
    </rPh>
    <phoneticPr fontId="5"/>
  </si>
  <si>
    <t>日本経済新聞</t>
    <rPh sb="0" eb="4">
      <t>ニホンケイザイ</t>
    </rPh>
    <phoneticPr fontId="5"/>
  </si>
  <si>
    <t>小　計</t>
    <phoneticPr fontId="5"/>
  </si>
  <si>
    <t>岡山計</t>
    <rPh sb="0" eb="2">
      <t>オカヤマ</t>
    </rPh>
    <phoneticPr fontId="5"/>
  </si>
  <si>
    <t>朝日新聞</t>
    <phoneticPr fontId="5"/>
  </si>
  <si>
    <t>(呉市音戸の中国と読売に分割統合)</t>
    <rPh sb="1" eb="3">
      <t>クレシ</t>
    </rPh>
    <rPh sb="3" eb="5">
      <t>オンド</t>
    </rPh>
    <rPh sb="6" eb="8">
      <t>チュウゴク</t>
    </rPh>
    <rPh sb="9" eb="11">
      <t>ヨミウリ</t>
    </rPh>
    <rPh sb="12" eb="14">
      <t>ブンカツ</t>
    </rPh>
    <rPh sb="14" eb="16">
      <t>トウゴウ</t>
    </rPh>
    <phoneticPr fontId="5"/>
  </si>
  <si>
    <t>千田・吉島</t>
    <rPh sb="0" eb="2">
      <t>センダ</t>
    </rPh>
    <rPh sb="3" eb="5">
      <t>ヨシジマ</t>
    </rPh>
    <phoneticPr fontId="5"/>
  </si>
  <si>
    <t>川根(合)</t>
  </si>
  <si>
    <t>式敷(合)</t>
  </si>
  <si>
    <t>高宮(合)</t>
  </si>
  <si>
    <t>宇品北仁保</t>
    <rPh sb="0" eb="2">
      <t>ウジナ</t>
    </rPh>
    <rPh sb="2" eb="3">
      <t>キタ</t>
    </rPh>
    <rPh sb="3" eb="5">
      <t>ニホ</t>
    </rPh>
    <phoneticPr fontId="5"/>
  </si>
  <si>
    <t>牛田</t>
    <rPh sb="0" eb="2">
      <t>ウシタ</t>
    </rPh>
    <phoneticPr fontId="5"/>
  </si>
  <si>
    <t>高野(合)</t>
    <rPh sb="0" eb="2">
      <t>タカノ</t>
    </rPh>
    <phoneticPr fontId="5"/>
  </si>
  <si>
    <t>笠岡東大島(合)</t>
    <rPh sb="0" eb="2">
      <t>カサオカ</t>
    </rPh>
    <rPh sb="2" eb="3">
      <t>ヒガシ</t>
    </rPh>
    <phoneticPr fontId="5"/>
  </si>
  <si>
    <r>
      <t>休日中</t>
    </r>
    <r>
      <rPr>
        <sz val="10"/>
        <rFont val="ＭＳ Ｐゴシック"/>
        <family val="3"/>
        <charset val="128"/>
      </rPr>
      <t>　2,060</t>
    </r>
    <rPh sb="0" eb="1">
      <t>ヤス</t>
    </rPh>
    <rPh sb="1" eb="2">
      <t>ニチ</t>
    </rPh>
    <rPh sb="2" eb="3">
      <t>チュウ</t>
    </rPh>
    <phoneticPr fontId="5"/>
  </si>
  <si>
    <t>三原南(合)</t>
    <rPh sb="0" eb="2">
      <t>ミハラ</t>
    </rPh>
    <rPh sb="2" eb="3">
      <t>ミナミ</t>
    </rPh>
    <phoneticPr fontId="5"/>
  </si>
  <si>
    <t>大崎中央(合)</t>
    <rPh sb="0" eb="2">
      <t>オオサキ</t>
    </rPh>
    <rPh sb="2" eb="4">
      <t>チュウオウ</t>
    </rPh>
    <rPh sb="5" eb="6">
      <t>ゴウ</t>
    </rPh>
    <phoneticPr fontId="5"/>
  </si>
  <si>
    <t>青崎</t>
    <phoneticPr fontId="5"/>
  </si>
  <si>
    <t>宇品西</t>
    <phoneticPr fontId="5"/>
  </si>
  <si>
    <t>宇品南</t>
    <phoneticPr fontId="5"/>
  </si>
  <si>
    <t>宇品北仁保(合)</t>
    <rPh sb="0" eb="5">
      <t>ウジナキタニホ</t>
    </rPh>
    <phoneticPr fontId="5"/>
  </si>
  <si>
    <t>(室尾含む)</t>
    <rPh sb="1" eb="3">
      <t>ムロオ</t>
    </rPh>
    <rPh sb="3" eb="4">
      <t>フク</t>
    </rPh>
    <phoneticPr fontId="5"/>
  </si>
  <si>
    <t>下蒲刈(合)</t>
    <phoneticPr fontId="5"/>
  </si>
  <si>
    <t>(呉市のページ参照)</t>
    <phoneticPr fontId="5"/>
  </si>
  <si>
    <t>御調(合)</t>
    <rPh sb="0" eb="2">
      <t>ミツギ</t>
    </rPh>
    <phoneticPr fontId="5"/>
  </si>
  <si>
    <t>中国へ統合</t>
    <phoneticPr fontId="5"/>
  </si>
  <si>
    <t>産経新聞</t>
    <rPh sb="0" eb="2">
      <t>サンケイ</t>
    </rPh>
    <phoneticPr fontId="5"/>
  </si>
  <si>
    <t>福山(合)</t>
    <rPh sb="3" eb="4">
      <t>ゴウ</t>
    </rPh>
    <phoneticPr fontId="5"/>
  </si>
  <si>
    <t>産経新聞</t>
    <rPh sb="0" eb="2">
      <t>サンケイ</t>
    </rPh>
    <phoneticPr fontId="5"/>
  </si>
  <si>
    <t>福山東(合)</t>
    <rPh sb="0" eb="2">
      <t>フクヤマ</t>
    </rPh>
    <rPh sb="2" eb="3">
      <t>ヒガシ</t>
    </rPh>
    <phoneticPr fontId="5"/>
  </si>
  <si>
    <t>福山南(合)</t>
    <phoneticPr fontId="5"/>
  </si>
  <si>
    <t>福山駅南(合)</t>
    <rPh sb="0" eb="2">
      <t>フクヤマ</t>
    </rPh>
    <rPh sb="2" eb="3">
      <t>エキ</t>
    </rPh>
    <rPh sb="3" eb="4">
      <t>ミナミ</t>
    </rPh>
    <phoneticPr fontId="5"/>
  </si>
  <si>
    <t>曙・多治米(合)</t>
    <phoneticPr fontId="5"/>
  </si>
  <si>
    <t>戸手(合)</t>
    <phoneticPr fontId="5"/>
  </si>
  <si>
    <t>産経新聞</t>
    <rPh sb="0" eb="2">
      <t>サンケイ</t>
    </rPh>
    <rPh sb="2" eb="4">
      <t>シンブン</t>
    </rPh>
    <phoneticPr fontId="5"/>
  </si>
  <si>
    <t>焼山(合)</t>
    <phoneticPr fontId="5"/>
  </si>
  <si>
    <t>(中央・北統合）</t>
    <rPh sb="1" eb="3">
      <t>チュウオウ</t>
    </rPh>
    <rPh sb="4" eb="5">
      <t>キタ</t>
    </rPh>
    <rPh sb="5" eb="7">
      <t>トウゴウ</t>
    </rPh>
    <phoneticPr fontId="5"/>
  </si>
  <si>
    <t>安芸津(合)</t>
    <rPh sb="0" eb="3">
      <t>アキツ</t>
    </rPh>
    <phoneticPr fontId="5"/>
  </si>
  <si>
    <t>八幡(合)</t>
    <phoneticPr fontId="5"/>
  </si>
  <si>
    <t>東広島市</t>
    <rPh sb="0" eb="1">
      <t>ヒガシ</t>
    </rPh>
    <rPh sb="1" eb="3">
      <t>ヒロシマ</t>
    </rPh>
    <rPh sb="3" eb="4">
      <t>シ</t>
    </rPh>
    <phoneticPr fontId="5"/>
  </si>
  <si>
    <t>飯石郡</t>
    <phoneticPr fontId="5"/>
  </si>
  <si>
    <t>安芸高田市・島根県（飯石郡の一部）</t>
    <rPh sb="0" eb="5">
      <t>アキタカダシ</t>
    </rPh>
    <phoneticPr fontId="5"/>
  </si>
  <si>
    <t>焼山</t>
    <phoneticPr fontId="5"/>
  </si>
  <si>
    <t>(焼山南・焼山北統合)</t>
    <rPh sb="3" eb="4">
      <t>ミナミ</t>
    </rPh>
    <rPh sb="5" eb="8">
      <t>ヤケヤマキタ</t>
    </rPh>
    <rPh sb="8" eb="10">
      <t>トウゴウ</t>
    </rPh>
    <phoneticPr fontId="5"/>
  </si>
  <si>
    <t>(三原南へ統合)</t>
    <rPh sb="1" eb="3">
      <t>ミハラ</t>
    </rPh>
    <rPh sb="3" eb="4">
      <t>ミナミ</t>
    </rPh>
    <rPh sb="5" eb="7">
      <t>トウゴウ</t>
    </rPh>
    <phoneticPr fontId="5"/>
  </si>
  <si>
    <t>広北(合)</t>
    <rPh sb="0" eb="2">
      <t>ヒロキタ</t>
    </rPh>
    <rPh sb="3" eb="4">
      <t>ゴウ</t>
    </rPh>
    <phoneticPr fontId="5"/>
  </si>
  <si>
    <t>広南(合)</t>
    <rPh sb="1" eb="2">
      <t>ミナミ</t>
    </rPh>
    <phoneticPr fontId="5"/>
  </si>
  <si>
    <t>広東仁方(合)</t>
    <rPh sb="2" eb="3">
      <t>ジン</t>
    </rPh>
    <rPh sb="3" eb="4">
      <t>カタ</t>
    </rPh>
    <phoneticPr fontId="5"/>
  </si>
  <si>
    <t>広東に方(合)</t>
    <rPh sb="0" eb="1">
      <t>ヒロ</t>
    </rPh>
    <rPh sb="1" eb="2">
      <t>ヒガシ</t>
    </rPh>
    <rPh sb="3" eb="4">
      <t>カタ</t>
    </rPh>
    <phoneticPr fontId="5"/>
  </si>
  <si>
    <t>呉西(合)</t>
    <rPh sb="1" eb="2">
      <t>ニシ</t>
    </rPh>
    <phoneticPr fontId="5"/>
  </si>
  <si>
    <t>※廃店</t>
    <rPh sb="1" eb="3">
      <t>ハイテン</t>
    </rPh>
    <phoneticPr fontId="5"/>
  </si>
  <si>
    <t>※廃店</t>
    <rPh sb="1" eb="3">
      <t>ハイテン</t>
    </rPh>
    <phoneticPr fontId="5"/>
  </si>
  <si>
    <t>府中浜田(合)</t>
    <rPh sb="0" eb="2">
      <t>フチュウ</t>
    </rPh>
    <rPh sb="2" eb="4">
      <t>ハマダ</t>
    </rPh>
    <phoneticPr fontId="5"/>
  </si>
  <si>
    <t>安芸府中(合)</t>
    <rPh sb="0" eb="2">
      <t>アキ</t>
    </rPh>
    <rPh sb="2" eb="4">
      <t>フチュウ</t>
    </rPh>
    <phoneticPr fontId="5"/>
  </si>
  <si>
    <t>府中浜田</t>
    <rPh sb="0" eb="4">
      <t>フチュウハマダ</t>
    </rPh>
    <phoneticPr fontId="5"/>
  </si>
  <si>
    <t>安芸府中</t>
    <rPh sb="0" eb="4">
      <t>アキフチュウ</t>
    </rPh>
    <phoneticPr fontId="5"/>
  </si>
  <si>
    <t>松永南(合)</t>
    <rPh sb="0" eb="2">
      <t>マツナガ</t>
    </rPh>
    <rPh sb="2" eb="3">
      <t>ミナミ</t>
    </rPh>
    <rPh sb="4" eb="5">
      <t>ゴウ</t>
    </rPh>
    <phoneticPr fontId="5"/>
  </si>
  <si>
    <t>中国へ統合</t>
    <rPh sb="0" eb="2">
      <t>チュウゴク</t>
    </rPh>
    <rPh sb="3" eb="5">
      <t>トウゴウ</t>
    </rPh>
    <phoneticPr fontId="5"/>
  </si>
  <si>
    <t>※中国へ統合</t>
    <rPh sb="1" eb="3">
      <t>チュウゴク</t>
    </rPh>
    <rPh sb="4" eb="6">
      <t>トウゴウ</t>
    </rPh>
    <phoneticPr fontId="5"/>
  </si>
  <si>
    <t>(2025・04)</t>
    <phoneticPr fontId="5"/>
  </si>
  <si>
    <t>廃店</t>
    <rPh sb="0" eb="2">
      <t>ハイテン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</si>
</sst>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aaa"/>
    <numFmt numFmtId="177" formatCode="[DBNum3][$-411]#,##0&quot;枚&quot;"/>
    <numFmt numFmtId="178" formatCode="[DBNum3][$-411]#,##0&quot;部&quot;"/>
  </numFmts>
  <fonts count="9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4"/>
      <color indexed="9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13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3"/>
      <color indexed="9"/>
      <name val="HG丸ｺﾞｼｯｸM-PRO"/>
      <family val="3"/>
      <charset val="128"/>
    </font>
    <font>
      <sz val="13"/>
      <name val="HG丸ｺﾞｼｯｸM-PRO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4"/>
      <color indexed="18"/>
      <name val="HG丸ｺﾞｼｯｸM-PRO"/>
      <family val="3"/>
      <charset val="128"/>
    </font>
    <font>
      <b/>
      <sz val="15"/>
      <color indexed="18"/>
      <name val="ＭＳ Ｐゴシック"/>
      <family val="3"/>
      <charset val="128"/>
    </font>
    <font>
      <b/>
      <sz val="13"/>
      <color indexed="18"/>
      <name val="HG丸ｺﾞｼｯｸM-PRO"/>
      <family val="3"/>
      <charset val="128"/>
    </font>
    <font>
      <b/>
      <sz val="11"/>
      <color indexed="18"/>
      <name val="HG丸ｺﾞｼｯｸM-PRO"/>
      <family val="3"/>
      <charset val="128"/>
    </font>
    <font>
      <b/>
      <sz val="10"/>
      <color indexed="1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3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0"/>
      <color indexed="32"/>
      <name val="ＭＳ Ｐゴシック"/>
      <family val="3"/>
      <charset val="128"/>
    </font>
    <font>
      <b/>
      <sz val="13"/>
      <color indexed="18"/>
      <name val="ＭＳ Ｐゴシック"/>
      <family val="3"/>
      <charset val="128"/>
    </font>
    <font>
      <sz val="10"/>
      <color indexed="32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4"/>
      <color indexed="32"/>
      <name val="HG丸ｺﾞｼｯｸM-PRO"/>
      <family val="3"/>
      <charset val="128"/>
    </font>
    <font>
      <sz val="11"/>
      <color indexed="32"/>
      <name val="ＭＳ Ｐゴシック"/>
      <family val="3"/>
      <charset val="128"/>
    </font>
    <font>
      <b/>
      <sz val="13"/>
      <color indexed="32"/>
      <name val="HG丸ｺﾞｼｯｸM-PRO"/>
      <family val="3"/>
      <charset val="128"/>
    </font>
    <font>
      <b/>
      <sz val="16"/>
      <color indexed="32"/>
      <name val="ＭＳ Ｐゴシック"/>
      <family val="3"/>
      <charset val="128"/>
    </font>
    <font>
      <b/>
      <sz val="11"/>
      <color indexed="32"/>
      <name val="HG丸ｺﾞｼｯｸM-PRO"/>
      <family val="3"/>
      <charset val="128"/>
    </font>
    <font>
      <b/>
      <sz val="12"/>
      <color indexed="32"/>
      <name val="HG丸ｺﾞｼｯｸM-PRO"/>
      <family val="3"/>
      <charset val="128"/>
    </font>
    <font>
      <b/>
      <sz val="9"/>
      <color indexed="32"/>
      <name val="HG丸ｺﾞｼｯｸM-PRO"/>
      <family val="3"/>
      <charset val="128"/>
    </font>
    <font>
      <b/>
      <sz val="15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0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3"/>
      <color indexed="62"/>
      <name val="HG丸ｺﾞｼｯｸM-PRO"/>
      <family val="3"/>
      <charset val="128"/>
    </font>
    <font>
      <sz val="12"/>
      <color indexed="18"/>
      <name val="ＭＳ Ｐゴシック"/>
      <family val="3"/>
      <charset val="128"/>
    </font>
    <font>
      <b/>
      <sz val="14"/>
      <color indexed="1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3"/>
      <name val="ＭＳ Ｐゴシック"/>
      <family val="3"/>
      <charset val="128"/>
    </font>
    <font>
      <sz val="8"/>
      <name val="HG丸ｺﾞｼｯｸM-PRO"/>
      <family val="3"/>
      <charset val="128"/>
    </font>
    <font>
      <b/>
      <sz val="8"/>
      <color indexed="32"/>
      <name val="ＭＳ Ｐゴシック"/>
      <family val="3"/>
      <charset val="128"/>
    </font>
    <font>
      <b/>
      <sz val="8"/>
      <color indexed="18"/>
      <name val="ＭＳ Ｐゴシック"/>
      <family val="3"/>
      <charset val="128"/>
    </font>
    <font>
      <b/>
      <sz val="9"/>
      <color indexed="1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u/>
      <sz val="11"/>
      <color indexed="17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0"/>
      <color indexed="6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"/>
      <name val="HG丸ｺﾞｼｯｸM-PRO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6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b/>
      <sz val="11"/>
      <color indexed="10"/>
      <name val="ＭＳ Ｐ明朝"/>
      <family val="1"/>
      <charset val="128"/>
    </font>
    <font>
      <b/>
      <sz val="11"/>
      <color indexed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indexed="17"/>
      <name val="ＭＳ Ｐ明朝"/>
      <family val="1"/>
      <charset val="128"/>
    </font>
    <font>
      <sz val="11"/>
      <color indexed="9"/>
      <name val="ＭＳ Ｐ明朝"/>
      <family val="1"/>
      <charset val="128"/>
    </font>
    <font>
      <b/>
      <sz val="11"/>
      <color indexed="9"/>
      <name val="ＭＳ Ｐ明朝"/>
      <family val="1"/>
      <charset val="128"/>
    </font>
    <font>
      <sz val="9"/>
      <name val="ＭＳ Ｐゴシック"/>
      <family val="3"/>
      <charset val="128"/>
      <scheme val="major"/>
    </font>
    <font>
      <b/>
      <sz val="14"/>
      <color rgb="FF000080"/>
      <name val="HG丸ｺﾞｼｯｸM-PRO"/>
      <family val="3"/>
      <charset val="128"/>
    </font>
    <font>
      <sz val="11"/>
      <color rgb="FF000080"/>
      <name val="HG丸ｺﾞｼｯｸM-PRO"/>
      <family val="3"/>
      <charset val="128"/>
    </font>
    <font>
      <b/>
      <sz val="15"/>
      <color rgb="FF000080"/>
      <name val="ＭＳ Ｐゴシック"/>
      <family val="3"/>
      <charset val="128"/>
    </font>
    <font>
      <b/>
      <sz val="12"/>
      <color theme="0"/>
      <name val="HG丸ｺﾞｼｯｸM-PRO"/>
      <family val="3"/>
      <charset val="128"/>
    </font>
    <font>
      <sz val="11"/>
      <color theme="0"/>
      <name val="ＭＳ Ｐ明朝"/>
      <family val="1"/>
      <charset val="128"/>
    </font>
    <font>
      <b/>
      <sz val="13"/>
      <color rgb="FF000080"/>
      <name val="HG丸ｺﾞｼｯｸM-PRO"/>
      <family val="3"/>
      <charset val="128"/>
    </font>
    <font>
      <sz val="9"/>
      <color rgb="FFFF0000"/>
      <name val="HG丸ｺﾞｼｯｸM-PRO"/>
      <family val="3"/>
      <charset val="128"/>
    </font>
    <font>
      <sz val="10"/>
      <color rgb="FFFF0000"/>
      <name val="ＭＳ Ｐゴシック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rgb="FF00008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theme="1"/>
      <name val="ＭＳ Ｐ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gray0625">
        <bgColor indexed="43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1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17" fillId="0" borderId="0"/>
    <xf numFmtId="38" fontId="1" fillId="0" borderId="0" applyFont="0" applyFill="0" applyBorder="0" applyAlignment="0" applyProtection="0">
      <alignment vertical="center"/>
    </xf>
  </cellStyleXfs>
  <cellXfs count="1082">
    <xf numFmtId="0" fontId="0" fillId="0" borderId="0" xfId="0"/>
    <xf numFmtId="38" fontId="15" fillId="1" borderId="1" xfId="2" applyFont="1" applyFill="1" applyBorder="1" applyAlignment="1" applyProtection="1">
      <alignment horizontal="centerContinuous" vertical="center"/>
    </xf>
    <xf numFmtId="38" fontId="15" fillId="1" borderId="2" xfId="2" applyFont="1" applyFill="1" applyBorder="1" applyAlignment="1" applyProtection="1">
      <alignment horizontal="centerContinuous" vertical="center"/>
    </xf>
    <xf numFmtId="38" fontId="15" fillId="1" borderId="3" xfId="2" applyFont="1" applyFill="1" applyBorder="1" applyAlignment="1" applyProtection="1">
      <alignment horizontal="centerContinuous" vertical="center"/>
    </xf>
    <xf numFmtId="38" fontId="15" fillId="1" borderId="3" xfId="2" applyFont="1" applyFill="1" applyBorder="1" applyAlignment="1" applyProtection="1">
      <alignment horizontal="center" vertical="center"/>
    </xf>
    <xf numFmtId="38" fontId="15" fillId="1" borderId="4" xfId="2" applyFont="1" applyFill="1" applyBorder="1" applyAlignment="1" applyProtection="1">
      <alignment horizontal="centerContinuous" vertical="center"/>
    </xf>
    <xf numFmtId="38" fontId="15" fillId="1" borderId="5" xfId="2" applyFont="1" applyFill="1" applyBorder="1" applyAlignment="1" applyProtection="1">
      <alignment horizontal="center" vertical="center"/>
    </xf>
    <xf numFmtId="38" fontId="20" fillId="0" borderId="0" xfId="2" applyFont="1" applyAlignment="1" applyProtection="1">
      <alignment vertical="center"/>
    </xf>
    <xf numFmtId="38" fontId="11" fillId="0" borderId="6" xfId="2" applyFont="1" applyBorder="1" applyAlignment="1" applyProtection="1">
      <alignment horizontal="centerContinuous" vertical="center"/>
    </xf>
    <xf numFmtId="38" fontId="38" fillId="0" borderId="7" xfId="2" applyFont="1" applyBorder="1" applyAlignment="1" applyProtection="1">
      <alignment horizontal="centerContinuous" vertical="center"/>
    </xf>
    <xf numFmtId="38" fontId="11" fillId="0" borderId="8" xfId="2" applyFont="1" applyBorder="1" applyAlignment="1" applyProtection="1">
      <alignment horizontal="centerContinuous" vertical="center"/>
    </xf>
    <xf numFmtId="38" fontId="9" fillId="0" borderId="0" xfId="2" applyFont="1" applyAlignment="1" applyProtection="1">
      <alignment vertical="center"/>
    </xf>
    <xf numFmtId="38" fontId="12" fillId="2" borderId="9" xfId="2" applyFont="1" applyFill="1" applyBorder="1" applyAlignment="1" applyProtection="1">
      <alignment horizontal="centerContinuous" vertical="center"/>
    </xf>
    <xf numFmtId="38" fontId="8" fillId="2" borderId="10" xfId="2" applyFont="1" applyFill="1" applyBorder="1" applyAlignment="1" applyProtection="1">
      <alignment horizontal="centerContinuous" vertical="center"/>
    </xf>
    <xf numFmtId="38" fontId="8" fillId="2" borderId="11" xfId="2" applyFont="1" applyFill="1" applyBorder="1" applyAlignment="1" applyProtection="1">
      <alignment horizontal="centerContinuous" vertical="center"/>
    </xf>
    <xf numFmtId="38" fontId="12" fillId="2" borderId="12" xfId="2" applyFont="1" applyFill="1" applyBorder="1" applyAlignment="1" applyProtection="1">
      <alignment horizontal="centerContinuous" vertical="center"/>
    </xf>
    <xf numFmtId="0" fontId="8" fillId="2" borderId="11" xfId="0" applyFont="1" applyFill="1" applyBorder="1" applyAlignment="1">
      <alignment horizontal="centerContinuous" vertical="center"/>
    </xf>
    <xf numFmtId="38" fontId="12" fillId="2" borderId="10" xfId="2" applyFont="1" applyFill="1" applyBorder="1" applyAlignment="1" applyProtection="1">
      <alignment horizontal="centerContinuous" vertical="center"/>
    </xf>
    <xf numFmtId="38" fontId="8" fillId="2" borderId="13" xfId="2" applyFont="1" applyFill="1" applyBorder="1" applyAlignment="1" applyProtection="1">
      <alignment horizontal="centerContinuous" vertical="center"/>
    </xf>
    <xf numFmtId="38" fontId="8" fillId="0" borderId="0" xfId="2" applyFont="1" applyBorder="1" applyAlignment="1" applyProtection="1">
      <alignment vertical="center"/>
    </xf>
    <xf numFmtId="38" fontId="8" fillId="0" borderId="0" xfId="2" applyFont="1" applyAlignment="1" applyProtection="1">
      <alignment vertical="center"/>
    </xf>
    <xf numFmtId="38" fontId="9" fillId="0" borderId="14" xfId="2" applyFont="1" applyBorder="1" applyAlignment="1" applyProtection="1">
      <alignment horizontal="centerContinuous" vertical="center"/>
    </xf>
    <xf numFmtId="38" fontId="9" fillId="0" borderId="15" xfId="2" applyFont="1" applyBorder="1" applyAlignment="1" applyProtection="1">
      <alignment horizontal="centerContinuous" vertical="center"/>
    </xf>
    <xf numFmtId="38" fontId="43" fillId="0" borderId="16" xfId="2" applyFont="1" applyBorder="1" applyAlignment="1" applyProtection="1">
      <alignment horizontal="centerContinuous" vertical="center"/>
    </xf>
    <xf numFmtId="38" fontId="43" fillId="0" borderId="17" xfId="2" applyFont="1" applyBorder="1" applyAlignment="1" applyProtection="1">
      <alignment horizontal="centerContinuous" vertical="center"/>
    </xf>
    <xf numFmtId="38" fontId="9" fillId="0" borderId="0" xfId="2" applyFont="1" applyBorder="1" applyAlignment="1" applyProtection="1">
      <alignment vertical="center"/>
    </xf>
    <xf numFmtId="38" fontId="7" fillId="0" borderId="18" xfId="2" applyFont="1" applyBorder="1" applyAlignment="1" applyProtection="1">
      <alignment horizontal="centerContinuous" vertical="center"/>
    </xf>
    <xf numFmtId="38" fontId="2" fillId="0" borderId="18" xfId="2" applyFont="1" applyBorder="1" applyAlignment="1" applyProtection="1">
      <alignment vertical="center"/>
    </xf>
    <xf numFmtId="38" fontId="35" fillId="0" borderId="19" xfId="2" applyFont="1" applyBorder="1" applyAlignment="1" applyProtection="1">
      <alignment vertical="center"/>
    </xf>
    <xf numFmtId="38" fontId="7" fillId="0" borderId="18" xfId="2" applyFont="1" applyBorder="1" applyAlignment="1" applyProtection="1">
      <alignment horizontal="center" vertical="center"/>
    </xf>
    <xf numFmtId="38" fontId="2" fillId="0" borderId="20" xfId="2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38" fontId="2" fillId="0" borderId="21" xfId="2" applyFont="1" applyBorder="1" applyAlignment="1" applyProtection="1">
      <alignment vertical="center"/>
    </xf>
    <xf numFmtId="38" fontId="17" fillId="3" borderId="22" xfId="2" applyFont="1" applyFill="1" applyBorder="1" applyAlignment="1" applyProtection="1">
      <alignment horizontal="centerContinuous" vertical="center"/>
    </xf>
    <xf numFmtId="38" fontId="17" fillId="3" borderId="23" xfId="2" applyFont="1" applyFill="1" applyBorder="1" applyAlignment="1" applyProtection="1">
      <alignment horizontal="centerContinuous" vertical="center"/>
    </xf>
    <xf numFmtId="38" fontId="7" fillId="3" borderId="24" xfId="2" applyFont="1" applyFill="1" applyBorder="1" applyAlignment="1" applyProtection="1">
      <alignment horizontal="centerContinuous" vertical="center"/>
    </xf>
    <xf numFmtId="38" fontId="2" fillId="3" borderId="24" xfId="2" applyFont="1" applyFill="1" applyBorder="1" applyAlignment="1" applyProtection="1">
      <alignment vertical="center"/>
    </xf>
    <xf numFmtId="38" fontId="29" fillId="3" borderId="23" xfId="2" applyFont="1" applyFill="1" applyBorder="1" applyAlignment="1" applyProtection="1">
      <alignment vertical="center"/>
    </xf>
    <xf numFmtId="38" fontId="7" fillId="0" borderId="2" xfId="2" applyFont="1" applyBorder="1" applyAlignment="1" applyProtection="1">
      <alignment horizontal="center" vertical="center"/>
    </xf>
    <xf numFmtId="38" fontId="7" fillId="0" borderId="2" xfId="2" applyFont="1" applyBorder="1" applyAlignment="1" applyProtection="1">
      <alignment horizontal="centerContinuous" vertical="center"/>
    </xf>
    <xf numFmtId="38" fontId="2" fillId="0" borderId="2" xfId="2" applyFont="1" applyBorder="1" applyAlignment="1" applyProtection="1">
      <alignment vertical="center"/>
    </xf>
    <xf numFmtId="38" fontId="28" fillId="0" borderId="2" xfId="2" applyFont="1" applyBorder="1" applyAlignment="1" applyProtection="1">
      <alignment vertical="center"/>
    </xf>
    <xf numFmtId="38" fontId="28" fillId="0" borderId="5" xfId="2" applyFont="1" applyBorder="1" applyAlignment="1" applyProtection="1">
      <alignment vertical="center"/>
    </xf>
    <xf numFmtId="38" fontId="9" fillId="0" borderId="0" xfId="2" applyFont="1" applyFill="1" applyBorder="1" applyAlignment="1" applyProtection="1">
      <alignment vertical="center"/>
    </xf>
    <xf numFmtId="38" fontId="56" fillId="0" borderId="18" xfId="2" applyFont="1" applyBorder="1" applyAlignment="1" applyProtection="1">
      <alignment horizontal="centerContinuous" vertical="center"/>
    </xf>
    <xf numFmtId="38" fontId="17" fillId="0" borderId="25" xfId="2" applyFont="1" applyBorder="1" applyAlignment="1" applyProtection="1">
      <alignment vertical="center"/>
    </xf>
    <xf numFmtId="38" fontId="7" fillId="0" borderId="15" xfId="2" applyFont="1" applyBorder="1" applyAlignment="1" applyProtection="1">
      <alignment horizontal="centerContinuous" vertical="center"/>
    </xf>
    <xf numFmtId="38" fontId="2" fillId="0" borderId="15" xfId="2" applyFont="1" applyBorder="1" applyAlignment="1" applyProtection="1">
      <alignment vertical="center"/>
    </xf>
    <xf numFmtId="38" fontId="29" fillId="3" borderId="26" xfId="2" applyFont="1" applyFill="1" applyBorder="1" applyAlignment="1" applyProtection="1">
      <alignment vertical="center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38" fontId="7" fillId="0" borderId="0" xfId="0" applyNumberFormat="1" applyFont="1" applyAlignment="1">
      <alignment vertical="center"/>
    </xf>
    <xf numFmtId="38" fontId="15" fillId="1" borderId="5" xfId="2" applyFont="1" applyFill="1" applyBorder="1" applyAlignment="1" applyProtection="1">
      <alignment horizontal="centerContinuous" vertical="center"/>
    </xf>
    <xf numFmtId="38" fontId="11" fillId="0" borderId="7" xfId="2" applyFont="1" applyBorder="1" applyAlignment="1" applyProtection="1">
      <alignment horizontal="centerContinuous" vertical="center"/>
    </xf>
    <xf numFmtId="38" fontId="8" fillId="2" borderId="28" xfId="2" applyFont="1" applyFill="1" applyBorder="1" applyAlignment="1" applyProtection="1">
      <alignment horizontal="centerContinuous" vertical="center"/>
    </xf>
    <xf numFmtId="0" fontId="8" fillId="2" borderId="29" xfId="0" applyFont="1" applyFill="1" applyBorder="1" applyAlignment="1">
      <alignment horizontal="centerContinuous" vertical="center"/>
    </xf>
    <xf numFmtId="38" fontId="12" fillId="2" borderId="28" xfId="2" applyFont="1" applyFill="1" applyBorder="1" applyAlignment="1" applyProtection="1">
      <alignment horizontal="centerContinuous" vertical="center"/>
    </xf>
    <xf numFmtId="38" fontId="8" fillId="2" borderId="30" xfId="2" applyFont="1" applyFill="1" applyBorder="1" applyAlignment="1" applyProtection="1">
      <alignment horizontal="centerContinuous" vertical="center"/>
    </xf>
    <xf numFmtId="38" fontId="27" fillId="0" borderId="17" xfId="2" applyFont="1" applyBorder="1" applyAlignment="1" applyProtection="1">
      <alignment horizontal="centerContinuous" vertical="center"/>
    </xf>
    <xf numFmtId="38" fontId="9" fillId="0" borderId="15" xfId="2" applyFont="1" applyBorder="1" applyAlignment="1" applyProtection="1">
      <alignment horizontal="center" vertical="center"/>
    </xf>
    <xf numFmtId="38" fontId="2" fillId="0" borderId="18" xfId="2" applyFont="1" applyFill="1" applyBorder="1" applyAlignment="1" applyProtection="1">
      <alignment vertical="center"/>
    </xf>
    <xf numFmtId="38" fontId="2" fillId="0" borderId="18" xfId="2" applyFont="1" applyBorder="1" applyAlignment="1" applyProtection="1">
      <alignment horizontal="right" vertical="center"/>
    </xf>
    <xf numFmtId="38" fontId="2" fillId="0" borderId="15" xfId="2" applyFont="1" applyFill="1" applyBorder="1" applyAlignment="1" applyProtection="1">
      <alignment vertical="center"/>
    </xf>
    <xf numFmtId="38" fontId="28" fillId="0" borderId="17" xfId="2" applyFont="1" applyBorder="1" applyAlignment="1" applyProtection="1">
      <alignment vertical="center"/>
    </xf>
    <xf numFmtId="38" fontId="7" fillId="0" borderId="15" xfId="2" applyFont="1" applyBorder="1" applyAlignment="1" applyProtection="1">
      <alignment horizontal="center" vertical="center"/>
    </xf>
    <xf numFmtId="38" fontId="2" fillId="0" borderId="15" xfId="2" applyFont="1" applyBorder="1" applyAlignment="1" applyProtection="1">
      <alignment horizontal="right" vertical="center"/>
    </xf>
    <xf numFmtId="38" fontId="21" fillId="0" borderId="31" xfId="2" applyFont="1" applyBorder="1" applyAlignment="1" applyProtection="1">
      <alignment horizontal="center" vertical="center"/>
    </xf>
    <xf numFmtId="38" fontId="2" fillId="0" borderId="20" xfId="2" applyFont="1" applyFill="1" applyBorder="1" applyAlignment="1" applyProtection="1">
      <alignment vertical="center"/>
    </xf>
    <xf numFmtId="38" fontId="2" fillId="0" borderId="20" xfId="2" applyFont="1" applyBorder="1" applyAlignment="1" applyProtection="1">
      <alignment horizontal="right" vertical="center"/>
    </xf>
    <xf numFmtId="38" fontId="2" fillId="0" borderId="21" xfId="2" applyFont="1" applyFill="1" applyBorder="1" applyAlignment="1" applyProtection="1">
      <alignment vertical="center"/>
    </xf>
    <xf numFmtId="38" fontId="2" fillId="0" borderId="34" xfId="2" applyFont="1" applyBorder="1" applyAlignment="1" applyProtection="1">
      <alignment vertical="center"/>
    </xf>
    <xf numFmtId="38" fontId="11" fillId="0" borderId="35" xfId="2" applyFont="1" applyBorder="1" applyAlignment="1" applyProtection="1">
      <alignment horizontal="center" vertical="center"/>
    </xf>
    <xf numFmtId="38" fontId="11" fillId="0" borderId="0" xfId="2" applyFont="1" applyBorder="1" applyAlignment="1" applyProtection="1">
      <alignment horizontal="center" vertical="center"/>
    </xf>
    <xf numFmtId="38" fontId="7" fillId="0" borderId="36" xfId="2" applyFont="1" applyBorder="1" applyAlignment="1" applyProtection="1">
      <alignment horizontal="centerContinuous" vertical="center"/>
    </xf>
    <xf numFmtId="38" fontId="2" fillId="0" borderId="36" xfId="2" applyFont="1" applyBorder="1" applyAlignment="1" applyProtection="1">
      <alignment vertical="center"/>
    </xf>
    <xf numFmtId="38" fontId="28" fillId="0" borderId="36" xfId="2" applyFont="1" applyBorder="1" applyAlignment="1" applyProtection="1">
      <alignment vertical="center"/>
    </xf>
    <xf numFmtId="38" fontId="7" fillId="3" borderId="34" xfId="2" applyFont="1" applyFill="1" applyBorder="1" applyAlignment="1" applyProtection="1">
      <alignment horizontal="centerContinuous" vertical="center"/>
    </xf>
    <xf numFmtId="38" fontId="2" fillId="3" borderId="37" xfId="2" applyFont="1" applyFill="1" applyBorder="1" applyAlignment="1" applyProtection="1">
      <alignment vertical="center"/>
    </xf>
    <xf numFmtId="0" fontId="7" fillId="0" borderId="0" xfId="0" applyFont="1" applyAlignment="1">
      <alignment horizontal="right" vertical="center"/>
    </xf>
    <xf numFmtId="38" fontId="7" fillId="0" borderId="0" xfId="0" applyNumberFormat="1" applyFont="1" applyAlignment="1">
      <alignment horizontal="centerContinuous" vertical="center"/>
    </xf>
    <xf numFmtId="38" fontId="2" fillId="0" borderId="31" xfId="2" applyFont="1" applyBorder="1" applyAlignment="1" applyProtection="1">
      <alignment horizontal="center" vertical="center"/>
    </xf>
    <xf numFmtId="38" fontId="2" fillId="0" borderId="25" xfId="2" applyFont="1" applyBorder="1" applyAlignment="1" applyProtection="1">
      <alignment horizontal="center" vertical="center"/>
    </xf>
    <xf numFmtId="38" fontId="7" fillId="0" borderId="18" xfId="2" applyFont="1" applyBorder="1" applyAlignment="1" applyProtection="1">
      <alignment vertical="center"/>
    </xf>
    <xf numFmtId="38" fontId="2" fillId="3" borderId="22" xfId="2" applyFont="1" applyFill="1" applyBorder="1" applyAlignment="1" applyProtection="1">
      <alignment horizontal="centerContinuous" vertical="center"/>
    </xf>
    <xf numFmtId="38" fontId="2" fillId="3" borderId="23" xfId="2" applyFont="1" applyFill="1" applyBorder="1" applyAlignment="1" applyProtection="1">
      <alignment horizontal="centerContinuous" vertical="center"/>
    </xf>
    <xf numFmtId="38" fontId="7" fillId="0" borderId="38" xfId="2" applyFont="1" applyFill="1" applyBorder="1" applyAlignment="1" applyProtection="1">
      <alignment vertical="center"/>
    </xf>
    <xf numFmtId="38" fontId="2" fillId="0" borderId="39" xfId="2" applyFont="1" applyFill="1" applyBorder="1" applyAlignment="1" applyProtection="1">
      <alignment vertical="center"/>
    </xf>
    <xf numFmtId="38" fontId="29" fillId="0" borderId="40" xfId="2" applyFont="1" applyFill="1" applyBorder="1" applyAlignment="1" applyProtection="1">
      <alignment vertical="center"/>
    </xf>
    <xf numFmtId="38" fontId="28" fillId="0" borderId="41" xfId="2" applyFont="1" applyBorder="1" applyAlignment="1" applyProtection="1">
      <alignment vertical="center"/>
    </xf>
    <xf numFmtId="38" fontId="7" fillId="0" borderId="41" xfId="2" applyFont="1" applyBorder="1" applyAlignment="1" applyProtection="1">
      <alignment horizontal="centerContinuous" vertical="center"/>
    </xf>
    <xf numFmtId="38" fontId="2" fillId="0" borderId="41" xfId="2" applyFont="1" applyBorder="1" applyAlignment="1" applyProtection="1">
      <alignment vertical="center"/>
    </xf>
    <xf numFmtId="38" fontId="28" fillId="0" borderId="42" xfId="2" applyFont="1" applyBorder="1" applyAlignment="1" applyProtection="1">
      <alignment vertical="center"/>
    </xf>
    <xf numFmtId="38" fontId="2" fillId="0" borderId="0" xfId="2" applyFont="1" applyBorder="1" applyAlignment="1" applyProtection="1">
      <alignment vertical="center"/>
    </xf>
    <xf numFmtId="38" fontId="28" fillId="0" borderId="0" xfId="2" applyFont="1" applyBorder="1" applyAlignment="1" applyProtection="1">
      <alignment vertical="center"/>
    </xf>
    <xf numFmtId="38" fontId="7" fillId="0" borderId="43" xfId="2" applyFont="1" applyBorder="1" applyAlignment="1" applyProtection="1">
      <alignment horizontal="center" vertical="center"/>
    </xf>
    <xf numFmtId="38" fontId="2" fillId="0" borderId="43" xfId="2" applyFont="1" applyBorder="1" applyAlignment="1" applyProtection="1">
      <alignment vertical="center"/>
    </xf>
    <xf numFmtId="38" fontId="7" fillId="0" borderId="43" xfId="2" applyFont="1" applyBorder="1" applyAlignment="1" applyProtection="1">
      <alignment vertical="center"/>
    </xf>
    <xf numFmtId="38" fontId="7" fillId="0" borderId="43" xfId="2" applyFont="1" applyBorder="1" applyAlignment="1" applyProtection="1">
      <alignment horizontal="centerContinuous" vertical="center"/>
    </xf>
    <xf numFmtId="38" fontId="2" fillId="0" borderId="43" xfId="2" applyFont="1" applyBorder="1" applyAlignment="1" applyProtection="1">
      <alignment horizontal="right" vertical="center"/>
    </xf>
    <xf numFmtId="38" fontId="2" fillId="0" borderId="44" xfId="2" applyFont="1" applyBorder="1" applyAlignment="1" applyProtection="1">
      <alignment vertical="center"/>
    </xf>
    <xf numFmtId="38" fontId="2" fillId="0" borderId="44" xfId="2" applyFont="1" applyBorder="1" applyAlignment="1" applyProtection="1">
      <alignment horizontal="right" vertical="center"/>
    </xf>
    <xf numFmtId="38" fontId="7" fillId="3" borderId="24" xfId="2" applyFont="1" applyFill="1" applyBorder="1" applyAlignment="1" applyProtection="1">
      <alignment horizontal="center" vertical="center"/>
    </xf>
    <xf numFmtId="38" fontId="2" fillId="0" borderId="2" xfId="2" applyFont="1" applyBorder="1" applyAlignment="1" applyProtection="1">
      <alignment horizontal="right" vertical="center"/>
    </xf>
    <xf numFmtId="38" fontId="2" fillId="0" borderId="45" xfId="2" applyFont="1" applyBorder="1" applyAlignment="1" applyProtection="1">
      <alignment horizontal="center" vertical="center"/>
    </xf>
    <xf numFmtId="38" fontId="2" fillId="0" borderId="46" xfId="2" applyFont="1" applyBorder="1" applyAlignment="1" applyProtection="1">
      <alignment vertical="center"/>
    </xf>
    <xf numFmtId="38" fontId="2" fillId="0" borderId="46" xfId="2" applyFont="1" applyBorder="1" applyAlignment="1" applyProtection="1">
      <alignment horizontal="right" vertical="center"/>
    </xf>
    <xf numFmtId="38" fontId="10" fillId="0" borderId="31" xfId="2" applyFont="1" applyBorder="1" applyAlignment="1" applyProtection="1">
      <alignment horizontal="center" vertical="center"/>
    </xf>
    <xf numFmtId="38" fontId="21" fillId="0" borderId="31" xfId="2" applyFont="1" applyBorder="1" applyAlignment="1" applyProtection="1">
      <alignment horizontal="right" vertical="center"/>
    </xf>
    <xf numFmtId="38" fontId="10" fillId="0" borderId="18" xfId="2" applyFont="1" applyBorder="1" applyAlignment="1" applyProtection="1">
      <alignment horizontal="centerContinuous" vertical="center"/>
    </xf>
    <xf numFmtId="38" fontId="7" fillId="0" borderId="47" xfId="2" applyFont="1" applyBorder="1" applyAlignment="1" applyProtection="1">
      <alignment vertical="center"/>
    </xf>
    <xf numFmtId="38" fontId="35" fillId="0" borderId="17" xfId="2" applyFont="1" applyBorder="1" applyAlignment="1" applyProtection="1">
      <alignment vertical="center"/>
    </xf>
    <xf numFmtId="38" fontId="21" fillId="0" borderId="48" xfId="2" applyFont="1" applyBorder="1" applyAlignment="1" applyProtection="1">
      <alignment horizontal="center" vertical="center"/>
    </xf>
    <xf numFmtId="38" fontId="21" fillId="0" borderId="25" xfId="2" applyFont="1" applyBorder="1" applyAlignment="1" applyProtection="1">
      <alignment horizontal="center" vertical="center"/>
    </xf>
    <xf numFmtId="38" fontId="12" fillId="2" borderId="10" xfId="2" applyFont="1" applyFill="1" applyBorder="1" applyAlignment="1" applyProtection="1">
      <alignment vertical="center"/>
    </xf>
    <xf numFmtId="38" fontId="35" fillId="0" borderId="49" xfId="2" applyFont="1" applyBorder="1" applyAlignment="1" applyProtection="1">
      <alignment vertical="center"/>
    </xf>
    <xf numFmtId="38" fontId="2" fillId="0" borderId="50" xfId="2" applyFont="1" applyBorder="1" applyAlignment="1" applyProtection="1">
      <alignment horizontal="left" vertical="center"/>
    </xf>
    <xf numFmtId="0" fontId="21" fillId="0" borderId="45" xfId="0" applyFont="1" applyBorder="1" applyAlignment="1">
      <alignment horizontal="center" vertical="center"/>
    </xf>
    <xf numFmtId="38" fontId="2" fillId="0" borderId="51" xfId="2" applyFont="1" applyBorder="1" applyAlignment="1" applyProtection="1">
      <alignment vertical="center"/>
    </xf>
    <xf numFmtId="38" fontId="7" fillId="0" borderId="41" xfId="2" applyFont="1" applyBorder="1" applyAlignment="1" applyProtection="1">
      <alignment horizontal="center" vertical="center"/>
    </xf>
    <xf numFmtId="0" fontId="2" fillId="0" borderId="53" xfId="0" applyFont="1" applyBorder="1" applyAlignment="1">
      <alignment vertical="center" textRotation="255"/>
    </xf>
    <xf numFmtId="38" fontId="17" fillId="0" borderId="17" xfId="2" applyFont="1" applyBorder="1" applyAlignment="1" applyProtection="1">
      <alignment vertical="center"/>
    </xf>
    <xf numFmtId="38" fontId="17" fillId="0" borderId="31" xfId="2" applyFont="1" applyBorder="1" applyAlignment="1" applyProtection="1">
      <alignment vertical="center"/>
    </xf>
    <xf numFmtId="38" fontId="21" fillId="0" borderId="53" xfId="2" applyFont="1" applyBorder="1" applyAlignment="1" applyProtection="1">
      <alignment horizontal="center" vertical="center"/>
    </xf>
    <xf numFmtId="38" fontId="55" fillId="0" borderId="0" xfId="2" applyFont="1" applyBorder="1" applyAlignment="1" applyProtection="1">
      <alignment horizontal="right" vertical="center"/>
    </xf>
    <xf numFmtId="38" fontId="55" fillId="4" borderId="56" xfId="2" applyFont="1" applyFill="1" applyBorder="1" applyAlignment="1" applyProtection="1">
      <alignment vertical="center"/>
    </xf>
    <xf numFmtId="38" fontId="55" fillId="0" borderId="0" xfId="2" applyFont="1" applyAlignment="1" applyProtection="1">
      <alignment vertical="center"/>
    </xf>
    <xf numFmtId="38" fontId="0" fillId="0" borderId="0" xfId="2" applyFont="1" applyAlignment="1" applyProtection="1">
      <alignment vertical="center"/>
    </xf>
    <xf numFmtId="38" fontId="46" fillId="0" borderId="0" xfId="2" applyFont="1" applyAlignment="1" applyProtection="1">
      <alignment vertical="center"/>
    </xf>
    <xf numFmtId="38" fontId="47" fillId="2" borderId="46" xfId="2" applyFont="1" applyFill="1" applyBorder="1" applyAlignment="1" applyProtection="1">
      <alignment horizontal="center" vertical="center"/>
    </xf>
    <xf numFmtId="38" fontId="0" fillId="0" borderId="15" xfId="2" applyFont="1" applyFill="1" applyBorder="1" applyAlignment="1" applyProtection="1">
      <alignment vertical="center"/>
    </xf>
    <xf numFmtId="38" fontId="32" fillId="0" borderId="36" xfId="2" applyFont="1" applyBorder="1" applyAlignment="1" applyProtection="1">
      <alignment vertical="center"/>
    </xf>
    <xf numFmtId="176" fontId="53" fillId="0" borderId="15" xfId="2" applyNumberFormat="1" applyFont="1" applyBorder="1" applyAlignment="1" applyProtection="1">
      <alignment horizontal="center" vertical="center"/>
    </xf>
    <xf numFmtId="38" fontId="47" fillId="2" borderId="57" xfId="2" applyFont="1" applyFill="1" applyBorder="1" applyAlignment="1" applyProtection="1">
      <alignment horizontal="centerContinuous" vertical="center"/>
    </xf>
    <xf numFmtId="38" fontId="47" fillId="2" borderId="58" xfId="2" applyFont="1" applyFill="1" applyBorder="1" applyAlignment="1" applyProtection="1">
      <alignment horizontal="centerContinuous" vertical="center"/>
    </xf>
    <xf numFmtId="38" fontId="47" fillId="2" borderId="59" xfId="2" applyFont="1" applyFill="1" applyBorder="1" applyAlignment="1" applyProtection="1">
      <alignment horizontal="centerContinuous" vertical="center"/>
    </xf>
    <xf numFmtId="38" fontId="47" fillId="2" borderId="60" xfId="2" applyFont="1" applyFill="1" applyBorder="1" applyAlignment="1" applyProtection="1">
      <alignment horizontal="centerContinuous" vertical="center"/>
    </xf>
    <xf numFmtId="38" fontId="22" fillId="0" borderId="36" xfId="2" applyFont="1" applyFill="1" applyBorder="1" applyAlignment="1" applyProtection="1">
      <alignment horizontal="centerContinuous" vertical="center"/>
    </xf>
    <xf numFmtId="38" fontId="22" fillId="0" borderId="15" xfId="2" applyFont="1" applyFill="1" applyBorder="1" applyAlignment="1" applyProtection="1">
      <alignment horizontal="centerContinuous" vertical="center"/>
    </xf>
    <xf numFmtId="38" fontId="22" fillId="0" borderId="61" xfId="2" applyFont="1" applyBorder="1" applyAlignment="1" applyProtection="1">
      <alignment horizontal="center" vertical="center"/>
    </xf>
    <xf numFmtId="38" fontId="33" fillId="3" borderId="61" xfId="2" applyFont="1" applyFill="1" applyBorder="1" applyAlignment="1" applyProtection="1">
      <alignment horizontal="center" vertical="center"/>
    </xf>
    <xf numFmtId="38" fontId="33" fillId="3" borderId="62" xfId="2" applyFont="1" applyFill="1" applyBorder="1" applyAlignment="1" applyProtection="1">
      <alignment horizontal="center" vertical="center"/>
    </xf>
    <xf numFmtId="38" fontId="22" fillId="0" borderId="63" xfId="2" applyFont="1" applyBorder="1" applyAlignment="1" applyProtection="1">
      <alignment horizontal="center" vertical="center"/>
    </xf>
    <xf numFmtId="38" fontId="2" fillId="0" borderId="64" xfId="2" applyFont="1" applyBorder="1" applyAlignment="1" applyProtection="1">
      <alignment vertical="center"/>
    </xf>
    <xf numFmtId="38" fontId="35" fillId="3" borderId="64" xfId="2" applyFont="1" applyFill="1" applyBorder="1" applyAlignment="1" applyProtection="1">
      <alignment vertical="center"/>
    </xf>
    <xf numFmtId="38" fontId="2" fillId="0" borderId="64" xfId="2" applyFont="1" applyFill="1" applyBorder="1" applyAlignment="1" applyProtection="1">
      <alignment vertical="center"/>
    </xf>
    <xf numFmtId="38" fontId="35" fillId="3" borderId="65" xfId="2" applyFont="1" applyFill="1" applyBorder="1" applyAlignment="1" applyProtection="1">
      <alignment vertical="center"/>
    </xf>
    <xf numFmtId="38" fontId="29" fillId="3" borderId="66" xfId="2" applyFont="1" applyFill="1" applyBorder="1" applyAlignment="1" applyProtection="1">
      <alignment vertical="center"/>
    </xf>
    <xf numFmtId="38" fontId="16" fillId="0" borderId="67" xfId="2" applyFont="1" applyBorder="1" applyAlignment="1" applyProtection="1">
      <alignment vertical="center"/>
    </xf>
    <xf numFmtId="38" fontId="29" fillId="3" borderId="64" xfId="2" applyFont="1" applyFill="1" applyBorder="1" applyAlignment="1" applyProtection="1">
      <alignment vertical="center"/>
    </xf>
    <xf numFmtId="38" fontId="35" fillId="3" borderId="51" xfId="2" applyFont="1" applyFill="1" applyBorder="1" applyAlignment="1" applyProtection="1">
      <alignment vertical="center"/>
    </xf>
    <xf numFmtId="38" fontId="48" fillId="5" borderId="58" xfId="1" applyNumberFormat="1" applyFont="1" applyFill="1" applyBorder="1" applyAlignment="1" applyProtection="1">
      <alignment horizontal="centerContinuous" vertical="center"/>
    </xf>
    <xf numFmtId="38" fontId="2" fillId="5" borderId="56" xfId="2" applyFont="1" applyFill="1" applyBorder="1" applyAlignment="1" applyProtection="1">
      <alignment horizontal="right" vertical="center"/>
    </xf>
    <xf numFmtId="38" fontId="49" fillId="6" borderId="56" xfId="2" applyFont="1" applyFill="1" applyBorder="1" applyAlignment="1" applyProtection="1">
      <alignment vertical="center"/>
    </xf>
    <xf numFmtId="38" fontId="2" fillId="0" borderId="46" xfId="2" applyFont="1" applyFill="1" applyBorder="1" applyAlignment="1" applyProtection="1">
      <alignment vertical="center"/>
    </xf>
    <xf numFmtId="38" fontId="2" fillId="0" borderId="56" xfId="2" applyFont="1" applyBorder="1" applyAlignment="1" applyProtection="1">
      <alignment vertical="center"/>
    </xf>
    <xf numFmtId="38" fontId="35" fillId="3" borderId="56" xfId="2" applyFont="1" applyFill="1" applyBorder="1" applyAlignment="1" applyProtection="1">
      <alignment vertical="center"/>
    </xf>
    <xf numFmtId="38" fontId="2" fillId="0" borderId="56" xfId="2" applyFont="1" applyFill="1" applyBorder="1" applyAlignment="1" applyProtection="1">
      <alignment vertical="center"/>
    </xf>
    <xf numFmtId="38" fontId="35" fillId="3" borderId="68" xfId="2" applyFont="1" applyFill="1" applyBorder="1" applyAlignment="1" applyProtection="1">
      <alignment vertical="center"/>
    </xf>
    <xf numFmtId="38" fontId="29" fillId="3" borderId="56" xfId="2" applyFont="1" applyFill="1" applyBorder="1" applyAlignment="1" applyProtection="1">
      <alignment vertical="center"/>
    </xf>
    <xf numFmtId="38" fontId="2" fillId="0" borderId="66" xfId="2" applyFont="1" applyBorder="1" applyAlignment="1" applyProtection="1">
      <alignment vertical="center"/>
    </xf>
    <xf numFmtId="38" fontId="35" fillId="3" borderId="66" xfId="2" applyFont="1" applyFill="1" applyBorder="1" applyAlignment="1" applyProtection="1">
      <alignment vertical="center"/>
    </xf>
    <xf numFmtId="38" fontId="16" fillId="0" borderId="69" xfId="2" applyFont="1" applyBorder="1" applyAlignment="1" applyProtection="1">
      <alignment vertical="center"/>
    </xf>
    <xf numFmtId="38" fontId="29" fillId="3" borderId="69" xfId="2" applyFont="1" applyFill="1" applyBorder="1" applyAlignment="1" applyProtection="1">
      <alignment vertical="center"/>
    </xf>
    <xf numFmtId="38" fontId="29" fillId="3" borderId="70" xfId="2" applyFont="1" applyFill="1" applyBorder="1" applyAlignment="1" applyProtection="1">
      <alignment vertical="center"/>
    </xf>
    <xf numFmtId="38" fontId="16" fillId="0" borderId="71" xfId="2" applyFont="1" applyBorder="1" applyAlignment="1" applyProtection="1">
      <alignment vertical="center"/>
    </xf>
    <xf numFmtId="38" fontId="34" fillId="0" borderId="58" xfId="1" applyNumberFormat="1" applyFill="1" applyBorder="1" applyAlignment="1" applyProtection="1">
      <alignment vertical="center"/>
    </xf>
    <xf numFmtId="38" fontId="2" fillId="0" borderId="58" xfId="2" applyFont="1" applyFill="1" applyBorder="1" applyAlignment="1" applyProtection="1">
      <alignment vertical="center"/>
    </xf>
    <xf numFmtId="38" fontId="35" fillId="0" borderId="58" xfId="2" applyFont="1" applyFill="1" applyBorder="1" applyAlignment="1" applyProtection="1">
      <alignment vertical="center"/>
    </xf>
    <xf numFmtId="38" fontId="16" fillId="0" borderId="58" xfId="2" applyFont="1" applyFill="1" applyBorder="1" applyAlignment="1" applyProtection="1">
      <alignment vertical="center"/>
    </xf>
    <xf numFmtId="38" fontId="29" fillId="0" borderId="58" xfId="2" applyFont="1" applyFill="1" applyBorder="1" applyAlignment="1" applyProtection="1">
      <alignment vertical="center"/>
    </xf>
    <xf numFmtId="38" fontId="2" fillId="0" borderId="72" xfId="2" applyFont="1" applyFill="1" applyBorder="1" applyAlignment="1" applyProtection="1">
      <alignment vertical="center"/>
    </xf>
    <xf numFmtId="38" fontId="35" fillId="3" borderId="72" xfId="2" applyFont="1" applyFill="1" applyBorder="1" applyAlignment="1" applyProtection="1">
      <alignment vertical="center"/>
    </xf>
    <xf numFmtId="38" fontId="16" fillId="0" borderId="66" xfId="2" applyFont="1" applyFill="1" applyBorder="1" applyAlignment="1" applyProtection="1">
      <alignment horizontal="centerContinuous" vertical="center"/>
    </xf>
    <xf numFmtId="38" fontId="35" fillId="0" borderId="66" xfId="2" applyFont="1" applyFill="1" applyBorder="1" applyAlignment="1" applyProtection="1">
      <alignment horizontal="centerContinuous" vertical="center"/>
    </xf>
    <xf numFmtId="38" fontId="2" fillId="0" borderId="61" xfId="2" applyFont="1" applyFill="1" applyBorder="1" applyAlignment="1" applyProtection="1">
      <alignment vertical="center"/>
    </xf>
    <xf numFmtId="38" fontId="35" fillId="3" borderId="61" xfId="2" applyFont="1" applyFill="1" applyBorder="1" applyAlignment="1" applyProtection="1">
      <alignment vertical="center"/>
    </xf>
    <xf numFmtId="38" fontId="54" fillId="0" borderId="0" xfId="2" applyFont="1" applyAlignment="1" applyProtection="1">
      <alignment horizontal="right" vertical="center"/>
    </xf>
    <xf numFmtId="38" fontId="9" fillId="0" borderId="0" xfId="2" applyFont="1" applyAlignment="1" applyProtection="1">
      <alignment vertical="center"/>
      <protection locked="0"/>
    </xf>
    <xf numFmtId="38" fontId="28" fillId="0" borderId="2" xfId="2" applyFont="1" applyBorder="1" applyAlignment="1" applyProtection="1">
      <alignment vertical="center"/>
      <protection locked="0"/>
    </xf>
    <xf numFmtId="38" fontId="28" fillId="7" borderId="19" xfId="2" applyFont="1" applyFill="1" applyBorder="1" applyAlignment="1" applyProtection="1">
      <alignment vertical="center"/>
      <protection locked="0"/>
    </xf>
    <xf numFmtId="38" fontId="28" fillId="7" borderId="17" xfId="2" applyFont="1" applyFill="1" applyBorder="1" applyAlignment="1" applyProtection="1">
      <alignment vertical="center"/>
      <protection locked="0"/>
    </xf>
    <xf numFmtId="38" fontId="28" fillId="7" borderId="73" xfId="2" applyFont="1" applyFill="1" applyBorder="1" applyAlignment="1" applyProtection="1">
      <alignment vertical="center"/>
      <protection locked="0"/>
    </xf>
    <xf numFmtId="38" fontId="28" fillId="7" borderId="31" xfId="2" applyFont="1" applyFill="1" applyBorder="1" applyAlignment="1" applyProtection="1">
      <alignment vertical="center"/>
      <protection locked="0"/>
    </xf>
    <xf numFmtId="38" fontId="28" fillId="7" borderId="49" xfId="2" applyFont="1" applyFill="1" applyBorder="1" applyAlignment="1" applyProtection="1">
      <alignment vertical="center"/>
      <protection locked="0"/>
    </xf>
    <xf numFmtId="38" fontId="35" fillId="7" borderId="74" xfId="2" applyFont="1" applyFill="1" applyBorder="1" applyAlignment="1" applyProtection="1">
      <alignment vertical="center"/>
      <protection locked="0"/>
    </xf>
    <xf numFmtId="38" fontId="35" fillId="7" borderId="19" xfId="2" applyFont="1" applyFill="1" applyBorder="1" applyAlignment="1" applyProtection="1">
      <alignment vertical="center"/>
      <protection locked="0"/>
    </xf>
    <xf numFmtId="38" fontId="35" fillId="7" borderId="25" xfId="2" applyFont="1" applyFill="1" applyBorder="1" applyAlignment="1" applyProtection="1">
      <alignment vertical="center"/>
      <protection locked="0"/>
    </xf>
    <xf numFmtId="38" fontId="35" fillId="7" borderId="17" xfId="2" applyFont="1" applyFill="1" applyBorder="1" applyAlignment="1" applyProtection="1">
      <alignment vertical="center"/>
      <protection locked="0"/>
    </xf>
    <xf numFmtId="38" fontId="35" fillId="7" borderId="54" xfId="2" applyFont="1" applyFill="1" applyBorder="1" applyAlignment="1" applyProtection="1">
      <alignment vertical="center"/>
      <protection locked="0"/>
    </xf>
    <xf numFmtId="38" fontId="35" fillId="7" borderId="49" xfId="2" applyFont="1" applyFill="1" applyBorder="1" applyAlignment="1" applyProtection="1">
      <alignment vertical="center"/>
      <protection locked="0"/>
    </xf>
    <xf numFmtId="38" fontId="35" fillId="7" borderId="19" xfId="2" applyFont="1" applyFill="1" applyBorder="1" applyAlignment="1" applyProtection="1">
      <alignment vertical="center"/>
    </xf>
    <xf numFmtId="38" fontId="35" fillId="7" borderId="75" xfId="2" applyFont="1" applyFill="1" applyBorder="1" applyAlignment="1" applyProtection="1">
      <alignment vertical="center"/>
      <protection locked="0"/>
    </xf>
    <xf numFmtId="38" fontId="35" fillId="7" borderId="45" xfId="2" applyFont="1" applyFill="1" applyBorder="1" applyAlignment="1" applyProtection="1">
      <alignment vertical="center"/>
      <protection locked="0"/>
    </xf>
    <xf numFmtId="38" fontId="35" fillId="7" borderId="76" xfId="2" applyFont="1" applyFill="1" applyBorder="1" applyAlignment="1" applyProtection="1">
      <alignment vertical="center"/>
      <protection locked="0"/>
    </xf>
    <xf numFmtId="38" fontId="35" fillId="7" borderId="55" xfId="2" applyFont="1" applyFill="1" applyBorder="1" applyAlignment="1" applyProtection="1">
      <alignment vertical="center"/>
      <protection locked="0"/>
    </xf>
    <xf numFmtId="38" fontId="35" fillId="7" borderId="31" xfId="2" applyFont="1" applyFill="1" applyBorder="1" applyAlignment="1" applyProtection="1">
      <alignment vertical="center"/>
      <protection locked="0"/>
    </xf>
    <xf numFmtId="38" fontId="35" fillId="7" borderId="50" xfId="2" applyFont="1" applyFill="1" applyBorder="1" applyAlignment="1" applyProtection="1">
      <alignment vertical="center"/>
      <protection locked="0"/>
    </xf>
    <xf numFmtId="38" fontId="35" fillId="7" borderId="73" xfId="2" applyFont="1" applyFill="1" applyBorder="1" applyAlignment="1" applyProtection="1">
      <alignment vertical="center"/>
      <protection locked="0"/>
    </xf>
    <xf numFmtId="38" fontId="35" fillId="0" borderId="73" xfId="2" applyFont="1" applyBorder="1" applyAlignment="1" applyProtection="1">
      <alignment vertical="center"/>
    </xf>
    <xf numFmtId="38" fontId="35" fillId="0" borderId="76" xfId="2" applyFont="1" applyBorder="1" applyAlignment="1" applyProtection="1">
      <alignment vertical="center"/>
    </xf>
    <xf numFmtId="38" fontId="2" fillId="0" borderId="44" xfId="2" applyFont="1" applyFill="1" applyBorder="1" applyAlignment="1" applyProtection="1">
      <alignment vertical="center"/>
    </xf>
    <xf numFmtId="38" fontId="2" fillId="0" borderId="43" xfId="2" applyFont="1" applyFill="1" applyBorder="1" applyAlignment="1" applyProtection="1">
      <alignment vertical="center"/>
    </xf>
    <xf numFmtId="38" fontId="2" fillId="0" borderId="66" xfId="2" applyFont="1" applyFill="1" applyBorder="1" applyAlignment="1" applyProtection="1">
      <alignment vertical="center"/>
    </xf>
    <xf numFmtId="38" fontId="35" fillId="3" borderId="77" xfId="2" applyFont="1" applyFill="1" applyBorder="1" applyAlignment="1" applyProtection="1">
      <alignment vertical="center"/>
    </xf>
    <xf numFmtId="38" fontId="16" fillId="0" borderId="78" xfId="2" applyFont="1" applyBorder="1" applyAlignment="1" applyProtection="1">
      <alignment vertical="center"/>
    </xf>
    <xf numFmtId="38" fontId="7" fillId="0" borderId="79" xfId="2" applyFont="1" applyBorder="1" applyAlignment="1" applyProtection="1">
      <alignment vertical="center"/>
    </xf>
    <xf numFmtId="38" fontId="7" fillId="0" borderId="15" xfId="2" applyFont="1" applyBorder="1" applyAlignment="1" applyProtection="1">
      <alignment vertical="center"/>
    </xf>
    <xf numFmtId="38" fontId="7" fillId="0" borderId="20" xfId="2" applyFont="1" applyBorder="1" applyAlignment="1" applyProtection="1">
      <alignment vertical="center"/>
    </xf>
    <xf numFmtId="38" fontId="7" fillId="0" borderId="21" xfId="2" applyFont="1" applyBorder="1" applyAlignment="1" applyProtection="1">
      <alignment vertical="center"/>
    </xf>
    <xf numFmtId="38" fontId="7" fillId="0" borderId="44" xfId="2" applyFont="1" applyBorder="1" applyAlignment="1" applyProtection="1">
      <alignment vertical="center"/>
    </xf>
    <xf numFmtId="38" fontId="7" fillId="0" borderId="18" xfId="2" applyFont="1" applyBorder="1" applyAlignment="1" applyProtection="1">
      <alignment vertical="center" shrinkToFit="1"/>
    </xf>
    <xf numFmtId="38" fontId="56" fillId="0" borderId="18" xfId="2" applyFont="1" applyBorder="1" applyAlignment="1" applyProtection="1">
      <alignment vertical="center"/>
    </xf>
    <xf numFmtId="38" fontId="7" fillId="0" borderId="80" xfId="2" applyFont="1" applyBorder="1" applyAlignment="1" applyProtection="1">
      <alignment vertical="center"/>
    </xf>
    <xf numFmtId="38" fontId="7" fillId="0" borderId="46" xfId="2" applyFont="1" applyBorder="1" applyAlignment="1" applyProtection="1">
      <alignment vertical="center"/>
    </xf>
    <xf numFmtId="38" fontId="7" fillId="0" borderId="81" xfId="2" applyFont="1" applyBorder="1" applyAlignment="1" applyProtection="1">
      <alignment vertical="center"/>
    </xf>
    <xf numFmtId="38" fontId="7" fillId="0" borderId="34" xfId="2" applyFont="1" applyBorder="1" applyAlignment="1" applyProtection="1">
      <alignment vertical="center"/>
    </xf>
    <xf numFmtId="38" fontId="35" fillId="0" borderId="74" xfId="2" applyFont="1" applyFill="1" applyBorder="1" applyAlignment="1" applyProtection="1">
      <alignment vertical="center"/>
      <protection locked="0"/>
    </xf>
    <xf numFmtId="38" fontId="35" fillId="0" borderId="55" xfId="2" applyFont="1" applyFill="1" applyBorder="1" applyAlignment="1" applyProtection="1">
      <alignment vertical="center"/>
      <protection locked="0"/>
    </xf>
    <xf numFmtId="38" fontId="35" fillId="0" borderId="19" xfId="2" applyFont="1" applyFill="1" applyBorder="1" applyAlignment="1" applyProtection="1">
      <alignment vertical="center"/>
      <protection locked="0"/>
    </xf>
    <xf numFmtId="38" fontId="35" fillId="0" borderId="73" xfId="2" applyFont="1" applyFill="1" applyBorder="1" applyAlignment="1" applyProtection="1">
      <alignment vertical="center"/>
      <protection locked="0"/>
    </xf>
    <xf numFmtId="38" fontId="35" fillId="0" borderId="76" xfId="2" applyFont="1" applyFill="1" applyBorder="1" applyAlignment="1" applyProtection="1">
      <alignment vertical="center"/>
      <protection locked="0"/>
    </xf>
    <xf numFmtId="38" fontId="35" fillId="0" borderId="82" xfId="2" applyFont="1" applyFill="1" applyBorder="1" applyAlignment="1" applyProtection="1">
      <alignment vertical="center"/>
      <protection locked="0"/>
    </xf>
    <xf numFmtId="38" fontId="35" fillId="0" borderId="19" xfId="2" applyFont="1" applyFill="1" applyBorder="1" applyAlignment="1" applyProtection="1">
      <alignment vertical="center"/>
    </xf>
    <xf numFmtId="38" fontId="35" fillId="0" borderId="31" xfId="2" applyFont="1" applyFill="1" applyBorder="1" applyAlignment="1" applyProtection="1">
      <alignment vertical="center"/>
      <protection locked="0"/>
    </xf>
    <xf numFmtId="38" fontId="35" fillId="0" borderId="17" xfId="2" applyFont="1" applyFill="1" applyBorder="1" applyAlignment="1" applyProtection="1">
      <alignment vertical="center"/>
      <protection locked="0"/>
    </xf>
    <xf numFmtId="38" fontId="35" fillId="0" borderId="49" xfId="2" applyFont="1" applyFill="1" applyBorder="1" applyAlignment="1" applyProtection="1">
      <alignment vertical="center"/>
      <protection locked="0"/>
    </xf>
    <xf numFmtId="38" fontId="35" fillId="0" borderId="25" xfId="2" applyFont="1" applyFill="1" applyBorder="1" applyAlignment="1" applyProtection="1">
      <alignment vertical="center"/>
      <protection locked="0"/>
    </xf>
    <xf numFmtId="38" fontId="35" fillId="0" borderId="75" xfId="2" applyFont="1" applyFill="1" applyBorder="1" applyAlignment="1" applyProtection="1">
      <alignment vertical="center"/>
      <protection locked="0"/>
    </xf>
    <xf numFmtId="38" fontId="35" fillId="0" borderId="17" xfId="2" applyFont="1" applyFill="1" applyBorder="1" applyAlignment="1" applyProtection="1">
      <alignment vertical="center"/>
    </xf>
    <xf numFmtId="38" fontId="35" fillId="0" borderId="49" xfId="2" applyFont="1" applyFill="1" applyBorder="1" applyAlignment="1" applyProtection="1">
      <alignment vertical="center"/>
    </xf>
    <xf numFmtId="38" fontId="35" fillId="0" borderId="31" xfId="2" applyFont="1" applyFill="1" applyBorder="1" applyAlignment="1" applyProtection="1">
      <alignment vertical="center"/>
    </xf>
    <xf numFmtId="38" fontId="35" fillId="0" borderId="75" xfId="2" applyFont="1" applyFill="1" applyBorder="1" applyAlignment="1" applyProtection="1">
      <alignment vertical="center"/>
    </xf>
    <xf numFmtId="38" fontId="60" fillId="0" borderId="17" xfId="2" applyFont="1" applyFill="1" applyBorder="1" applyAlignment="1" applyProtection="1">
      <alignment vertical="center"/>
      <protection locked="0"/>
    </xf>
    <xf numFmtId="38" fontId="60" fillId="0" borderId="19" xfId="2" applyFont="1" applyFill="1" applyBorder="1" applyAlignment="1" applyProtection="1">
      <alignment vertical="center"/>
      <protection locked="0"/>
    </xf>
    <xf numFmtId="38" fontId="57" fillId="0" borderId="19" xfId="2" applyFont="1" applyFill="1" applyBorder="1" applyAlignment="1" applyProtection="1">
      <alignment horizontal="centerContinuous" vertical="center"/>
      <protection locked="0"/>
    </xf>
    <xf numFmtId="38" fontId="28" fillId="0" borderId="19" xfId="2" applyFont="1" applyFill="1" applyBorder="1" applyAlignment="1" applyProtection="1">
      <alignment vertical="center"/>
      <protection locked="0"/>
    </xf>
    <xf numFmtId="38" fontId="28" fillId="0" borderId="17" xfId="2" applyFont="1" applyFill="1" applyBorder="1" applyAlignment="1" applyProtection="1">
      <alignment vertical="center"/>
      <protection locked="0"/>
    </xf>
    <xf numFmtId="38" fontId="28" fillId="0" borderId="73" xfId="2" applyFont="1" applyFill="1" applyBorder="1" applyAlignment="1" applyProtection="1">
      <alignment vertical="center"/>
      <protection locked="0"/>
    </xf>
    <xf numFmtId="38" fontId="7" fillId="0" borderId="32" xfId="2" applyFont="1" applyBorder="1" applyAlignment="1" applyProtection="1">
      <alignment vertical="center"/>
    </xf>
    <xf numFmtId="38" fontId="28" fillId="0" borderId="49" xfId="2" applyFont="1" applyFill="1" applyBorder="1" applyAlignment="1" applyProtection="1">
      <alignment vertical="center"/>
      <protection locked="0"/>
    </xf>
    <xf numFmtId="38" fontId="28" fillId="0" borderId="76" xfId="2" applyFont="1" applyFill="1" applyBorder="1" applyAlignment="1" applyProtection="1">
      <alignment vertical="center"/>
      <protection locked="0"/>
    </xf>
    <xf numFmtId="38" fontId="28" fillId="0" borderId="31" xfId="2" applyFont="1" applyFill="1" applyBorder="1" applyAlignment="1" applyProtection="1">
      <alignment vertical="center"/>
      <protection locked="0"/>
    </xf>
    <xf numFmtId="38" fontId="28" fillId="0" borderId="75" xfId="2" applyFont="1" applyFill="1" applyBorder="1" applyAlignment="1" applyProtection="1">
      <alignment vertical="center"/>
      <protection locked="0"/>
    </xf>
    <xf numFmtId="38" fontId="59" fillId="0" borderId="19" xfId="2" applyFont="1" applyFill="1" applyBorder="1" applyAlignment="1" applyProtection="1">
      <alignment horizontal="centerContinuous" vertical="center"/>
      <protection locked="0"/>
    </xf>
    <xf numFmtId="0" fontId="17" fillId="0" borderId="68" xfId="0" applyFont="1" applyBorder="1" applyAlignment="1">
      <alignment horizontal="center" vertical="center"/>
    </xf>
    <xf numFmtId="38" fontId="7" fillId="0" borderId="83" xfId="2" applyFont="1" applyBorder="1" applyAlignment="1" applyProtection="1">
      <alignment vertical="center"/>
    </xf>
    <xf numFmtId="38" fontId="60" fillId="0" borderId="63" xfId="2" applyFont="1" applyBorder="1" applyAlignment="1" applyProtection="1">
      <alignment vertical="center"/>
    </xf>
    <xf numFmtId="38" fontId="60" fillId="0" borderId="67" xfId="2" applyFont="1" applyBorder="1" applyAlignment="1" applyProtection="1">
      <alignment vertical="center"/>
    </xf>
    <xf numFmtId="38" fontId="60" fillId="5" borderId="63" xfId="2" applyFont="1" applyFill="1" applyBorder="1" applyAlignment="1" applyProtection="1">
      <alignment horizontal="right" vertical="center"/>
    </xf>
    <xf numFmtId="38" fontId="60" fillId="0" borderId="78" xfId="2" applyFont="1" applyBorder="1" applyAlignment="1" applyProtection="1">
      <alignment vertical="center"/>
    </xf>
    <xf numFmtId="38" fontId="60" fillId="0" borderId="84" xfId="2" applyFont="1" applyBorder="1" applyAlignment="1" applyProtection="1">
      <alignment vertical="center"/>
    </xf>
    <xf numFmtId="38" fontId="7" fillId="0" borderId="20" xfId="2" applyFont="1" applyBorder="1" applyAlignment="1" applyProtection="1">
      <alignment horizontal="centerContinuous" vertical="center"/>
    </xf>
    <xf numFmtId="38" fontId="7" fillId="0" borderId="21" xfId="2" applyFont="1" applyFill="1" applyBorder="1" applyAlignment="1" applyProtection="1">
      <alignment vertical="center"/>
    </xf>
    <xf numFmtId="38" fontId="2" fillId="3" borderId="34" xfId="2" applyFont="1" applyFill="1" applyBorder="1" applyAlignment="1" applyProtection="1">
      <alignment vertical="center"/>
    </xf>
    <xf numFmtId="38" fontId="29" fillId="3" borderId="85" xfId="2" applyFont="1" applyFill="1" applyBorder="1" applyAlignment="1" applyProtection="1">
      <alignment vertical="center"/>
    </xf>
    <xf numFmtId="38" fontId="7" fillId="3" borderId="86" xfId="2" applyFont="1" applyFill="1" applyBorder="1" applyAlignment="1" applyProtection="1">
      <alignment horizontal="center" vertical="center"/>
    </xf>
    <xf numFmtId="38" fontId="7" fillId="0" borderId="80" xfId="2" applyFont="1" applyBorder="1" applyAlignment="1" applyProtection="1">
      <alignment horizontal="center" vertical="center"/>
    </xf>
    <xf numFmtId="38" fontId="7" fillId="0" borderId="43" xfId="2" applyFont="1" applyFill="1" applyBorder="1" applyAlignment="1" applyProtection="1">
      <alignment vertical="center"/>
    </xf>
    <xf numFmtId="38" fontId="7" fillId="0" borderId="90" xfId="2" applyFont="1" applyBorder="1" applyAlignment="1" applyProtection="1">
      <alignment vertical="center"/>
    </xf>
    <xf numFmtId="38" fontId="2" fillId="0" borderId="91" xfId="2" applyFont="1" applyBorder="1" applyAlignment="1" applyProtection="1">
      <alignment vertical="center"/>
    </xf>
    <xf numFmtId="38" fontId="35" fillId="7" borderId="92" xfId="2" applyFont="1" applyFill="1" applyBorder="1" applyAlignment="1" applyProtection="1">
      <alignment vertical="center"/>
      <protection locked="0"/>
    </xf>
    <xf numFmtId="38" fontId="35" fillId="0" borderId="93" xfId="2" applyFont="1" applyFill="1" applyBorder="1" applyAlignment="1" applyProtection="1">
      <alignment vertical="center"/>
      <protection locked="0"/>
    </xf>
    <xf numFmtId="38" fontId="7" fillId="0" borderId="91" xfId="2" applyFont="1" applyBorder="1" applyAlignment="1" applyProtection="1">
      <alignment vertical="center"/>
    </xf>
    <xf numFmtId="38" fontId="35" fillId="7" borderId="93" xfId="2" applyFont="1" applyFill="1" applyBorder="1" applyAlignment="1" applyProtection="1">
      <alignment vertical="center"/>
      <protection locked="0"/>
    </xf>
    <xf numFmtId="38" fontId="35" fillId="0" borderId="50" xfId="2" applyFont="1" applyFill="1" applyBorder="1" applyAlignment="1" applyProtection="1">
      <alignment vertical="center"/>
      <protection locked="0"/>
    </xf>
    <xf numFmtId="38" fontId="21" fillId="0" borderId="45" xfId="2" applyFont="1" applyBorder="1" applyAlignment="1" applyProtection="1">
      <alignment horizontal="center" vertical="center"/>
    </xf>
    <xf numFmtId="38" fontId="7" fillId="0" borderId="81" xfId="2" applyFont="1" applyBorder="1" applyAlignment="1" applyProtection="1">
      <alignment horizontal="center" vertical="center"/>
    </xf>
    <xf numFmtId="38" fontId="7" fillId="0" borderId="47" xfId="2" applyFont="1" applyBorder="1" applyAlignment="1" applyProtection="1">
      <alignment horizontal="center" vertical="center"/>
    </xf>
    <xf numFmtId="38" fontId="7" fillId="0" borderId="79" xfId="2" applyFont="1" applyBorder="1" applyAlignment="1" applyProtection="1">
      <alignment horizontal="center" vertical="center"/>
    </xf>
    <xf numFmtId="38" fontId="7" fillId="0" borderId="83" xfId="2" applyFont="1" applyBorder="1" applyAlignment="1" applyProtection="1">
      <alignment horizontal="center" vertical="center"/>
    </xf>
    <xf numFmtId="38" fontId="7" fillId="0" borderId="83" xfId="2" applyFont="1" applyBorder="1" applyAlignment="1" applyProtection="1">
      <alignment vertical="center" shrinkToFit="1"/>
    </xf>
    <xf numFmtId="38" fontId="21" fillId="0" borderId="16" xfId="2" applyFont="1" applyBorder="1" applyAlignment="1" applyProtection="1">
      <alignment horizontal="center" vertical="center"/>
    </xf>
    <xf numFmtId="38" fontId="7" fillId="0" borderId="3" xfId="2" applyFont="1" applyBorder="1" applyAlignment="1" applyProtection="1">
      <alignment vertical="center"/>
    </xf>
    <xf numFmtId="38" fontId="2" fillId="0" borderId="3" xfId="2" applyFont="1" applyBorder="1" applyAlignment="1" applyProtection="1">
      <alignment vertical="center"/>
    </xf>
    <xf numFmtId="38" fontId="35" fillId="7" borderId="16" xfId="2" applyFont="1" applyFill="1" applyBorder="1" applyAlignment="1" applyProtection="1">
      <alignment vertical="center"/>
      <protection locked="0"/>
    </xf>
    <xf numFmtId="38" fontId="35" fillId="7" borderId="5" xfId="2" applyFont="1" applyFill="1" applyBorder="1" applyAlignment="1" applyProtection="1">
      <alignment vertical="center"/>
      <protection locked="0"/>
    </xf>
    <xf numFmtId="38" fontId="2" fillId="0" borderId="3" xfId="2" applyFont="1" applyFill="1" applyBorder="1" applyAlignment="1" applyProtection="1">
      <alignment vertical="center"/>
    </xf>
    <xf numFmtId="38" fontId="35" fillId="0" borderId="5" xfId="2" applyFont="1" applyFill="1" applyBorder="1" applyAlignment="1" applyProtection="1">
      <alignment vertical="center"/>
      <protection locked="0"/>
    </xf>
    <xf numFmtId="38" fontId="7" fillId="0" borderId="94" xfId="2" applyFont="1" applyBorder="1" applyAlignment="1" applyProtection="1">
      <alignment vertical="center"/>
    </xf>
    <xf numFmtId="38" fontId="2" fillId="0" borderId="95" xfId="2" applyFont="1" applyFill="1" applyBorder="1" applyAlignment="1" applyProtection="1">
      <alignment vertical="center"/>
    </xf>
    <xf numFmtId="38" fontId="35" fillId="0" borderId="96" xfId="2" applyFont="1" applyFill="1" applyBorder="1" applyAlignment="1" applyProtection="1">
      <alignment vertical="center"/>
      <protection locked="0"/>
    </xf>
    <xf numFmtId="38" fontId="2" fillId="0" borderId="34" xfId="2" applyFont="1" applyFill="1" applyBorder="1" applyAlignment="1" applyProtection="1">
      <alignment vertical="center"/>
    </xf>
    <xf numFmtId="38" fontId="9" fillId="0" borderId="30" xfId="2" applyFont="1" applyBorder="1" applyAlignment="1" applyProtection="1">
      <alignment vertical="center"/>
    </xf>
    <xf numFmtId="38" fontId="7" fillId="0" borderId="47" xfId="2" applyFont="1" applyBorder="1" applyAlignment="1" applyProtection="1">
      <alignment horizontal="left" vertical="center"/>
    </xf>
    <xf numFmtId="38" fontId="2" fillId="0" borderId="88" xfId="2" applyFont="1" applyBorder="1" applyAlignment="1" applyProtection="1">
      <alignment vertical="center"/>
    </xf>
    <xf numFmtId="38" fontId="28" fillId="7" borderId="82" xfId="2" applyFont="1" applyFill="1" applyBorder="1" applyAlignment="1" applyProtection="1">
      <alignment vertical="center"/>
    </xf>
    <xf numFmtId="38" fontId="17" fillId="3" borderId="33" xfId="2" applyFont="1" applyFill="1" applyBorder="1" applyAlignment="1" applyProtection="1">
      <alignment horizontal="centerContinuous" vertical="center"/>
    </xf>
    <xf numFmtId="38" fontId="7" fillId="0" borderId="18" xfId="2" applyFont="1" applyFill="1" applyBorder="1" applyAlignment="1" applyProtection="1">
      <alignment vertical="center"/>
    </xf>
    <xf numFmtId="38" fontId="7" fillId="0" borderId="20" xfId="2" applyFont="1" applyBorder="1" applyAlignment="1" applyProtection="1">
      <alignment vertical="center" shrinkToFit="1"/>
    </xf>
    <xf numFmtId="38" fontId="2" fillId="3" borderId="66" xfId="2" applyFont="1" applyFill="1" applyBorder="1" applyAlignment="1" applyProtection="1">
      <alignment vertical="center"/>
    </xf>
    <xf numFmtId="38" fontId="5" fillId="0" borderId="56" xfId="2" applyFont="1" applyBorder="1" applyAlignment="1" applyProtection="1">
      <alignment horizontal="right" vertical="center"/>
    </xf>
    <xf numFmtId="38" fontId="17" fillId="0" borderId="25" xfId="2" applyFont="1" applyBorder="1" applyAlignment="1" applyProtection="1">
      <alignment horizontal="center" vertical="center"/>
    </xf>
    <xf numFmtId="38" fontId="17" fillId="0" borderId="48" xfId="2" applyFont="1" applyBorder="1" applyAlignment="1" applyProtection="1">
      <alignment horizontal="center" vertical="center"/>
    </xf>
    <xf numFmtId="38" fontId="2" fillId="0" borderId="45" xfId="2" applyFont="1" applyBorder="1" applyAlignment="1" applyProtection="1">
      <alignment horizontal="center" vertical="center" shrinkToFit="1"/>
    </xf>
    <xf numFmtId="38" fontId="35" fillId="7" borderId="17" xfId="2" applyFont="1" applyFill="1" applyBorder="1" applyAlignment="1" applyProtection="1">
      <alignment vertical="center"/>
    </xf>
    <xf numFmtId="38" fontId="66" fillId="0" borderId="18" xfId="2" applyFont="1" applyBorder="1" applyAlignment="1" applyProtection="1">
      <alignment vertical="center"/>
    </xf>
    <xf numFmtId="38" fontId="67" fillId="0" borderId="18" xfId="2" applyFont="1" applyBorder="1" applyAlignment="1" applyProtection="1">
      <alignment vertical="center"/>
    </xf>
    <xf numFmtId="38" fontId="67" fillId="0" borderId="20" xfId="2" applyFont="1" applyBorder="1" applyAlignment="1" applyProtection="1">
      <alignment vertical="center"/>
    </xf>
    <xf numFmtId="38" fontId="68" fillId="0" borderId="18" xfId="2" applyFont="1" applyBorder="1" applyAlignment="1" applyProtection="1">
      <alignment vertical="center"/>
    </xf>
    <xf numFmtId="38" fontId="16" fillId="0" borderId="19" xfId="2" applyFont="1" applyFill="1" applyBorder="1" applyAlignment="1" applyProtection="1">
      <alignment vertical="center"/>
      <protection locked="0"/>
    </xf>
    <xf numFmtId="38" fontId="16" fillId="0" borderId="75" xfId="2" applyFont="1" applyFill="1" applyBorder="1" applyAlignment="1" applyProtection="1">
      <alignment vertical="center"/>
      <protection locked="0"/>
    </xf>
    <xf numFmtId="38" fontId="66" fillId="0" borderId="44" xfId="2" applyFont="1" applyBorder="1" applyAlignment="1" applyProtection="1">
      <alignment horizontal="center" vertical="center"/>
    </xf>
    <xf numFmtId="38" fontId="35" fillId="8" borderId="19" xfId="2" applyFont="1" applyFill="1" applyBorder="1" applyAlignment="1" applyProtection="1">
      <alignment vertical="center"/>
      <protection locked="0"/>
    </xf>
    <xf numFmtId="38" fontId="28" fillId="8" borderId="19" xfId="2" applyFont="1" applyFill="1" applyBorder="1" applyAlignment="1" applyProtection="1">
      <alignment vertical="center"/>
      <protection locked="0"/>
    </xf>
    <xf numFmtId="38" fontId="2" fillId="0" borderId="56" xfId="2" applyFont="1" applyFill="1" applyBorder="1" applyAlignment="1" applyProtection="1">
      <alignment horizontal="right" vertical="center"/>
    </xf>
    <xf numFmtId="38" fontId="60" fillId="0" borderId="63" xfId="2" applyFont="1" applyFill="1" applyBorder="1" applyAlignment="1" applyProtection="1">
      <alignment horizontal="right" vertical="center"/>
    </xf>
    <xf numFmtId="38" fontId="49" fillId="3" borderId="56" xfId="2" applyFont="1" applyFill="1" applyBorder="1" applyAlignment="1" applyProtection="1">
      <alignment vertical="center"/>
    </xf>
    <xf numFmtId="38" fontId="16" fillId="0" borderId="98" xfId="2" applyFont="1" applyBorder="1" applyAlignment="1" applyProtection="1">
      <alignment vertical="center"/>
    </xf>
    <xf numFmtId="38" fontId="16" fillId="0" borderId="99" xfId="2" applyFont="1" applyBorder="1" applyAlignment="1" applyProtection="1">
      <alignment vertical="center"/>
    </xf>
    <xf numFmtId="38" fontId="66" fillId="0" borderId="43" xfId="2" applyFont="1" applyFill="1" applyBorder="1" applyAlignment="1" applyProtection="1">
      <alignment vertical="center"/>
    </xf>
    <xf numFmtId="38" fontId="66" fillId="0" borderId="18" xfId="2" applyFont="1" applyFill="1" applyBorder="1" applyAlignment="1" applyProtection="1">
      <alignment vertical="center"/>
    </xf>
    <xf numFmtId="38" fontId="7" fillId="0" borderId="44" xfId="2" applyFont="1" applyFill="1" applyBorder="1" applyAlignment="1" applyProtection="1">
      <alignment vertical="center"/>
    </xf>
    <xf numFmtId="38" fontId="7" fillId="0" borderId="20" xfId="2" applyFont="1" applyFill="1" applyBorder="1" applyAlignment="1" applyProtection="1">
      <alignment vertical="center"/>
    </xf>
    <xf numFmtId="38" fontId="7" fillId="0" borderId="15" xfId="2" applyFont="1" applyFill="1" applyBorder="1" applyAlignment="1" applyProtection="1">
      <alignment vertical="center"/>
    </xf>
    <xf numFmtId="38" fontId="67" fillId="0" borderId="18" xfId="2" applyFont="1" applyFill="1" applyBorder="1" applyAlignment="1" applyProtection="1">
      <alignment vertical="center"/>
    </xf>
    <xf numFmtId="38" fontId="7" fillId="0" borderId="91" xfId="2" applyFont="1" applyFill="1" applyBorder="1" applyAlignment="1" applyProtection="1">
      <alignment vertical="center"/>
    </xf>
    <xf numFmtId="38" fontId="2" fillId="0" borderId="91" xfId="2" applyFont="1" applyFill="1" applyBorder="1" applyAlignment="1" applyProtection="1">
      <alignment vertical="center"/>
    </xf>
    <xf numFmtId="38" fontId="38" fillId="2" borderId="10" xfId="2" applyFont="1" applyFill="1" applyBorder="1" applyAlignment="1" applyProtection="1">
      <alignment horizontal="centerContinuous" vertical="center"/>
    </xf>
    <xf numFmtId="38" fontId="7" fillId="0" borderId="100" xfId="2" applyFont="1" applyBorder="1" applyAlignment="1" applyProtection="1">
      <alignment vertical="center"/>
    </xf>
    <xf numFmtId="38" fontId="35" fillId="7" borderId="48" xfId="2" applyFont="1" applyFill="1" applyBorder="1" applyAlignment="1" applyProtection="1">
      <alignment vertical="center"/>
      <protection locked="0"/>
    </xf>
    <xf numFmtId="38" fontId="7" fillId="0" borderId="83" xfId="2" applyFont="1" applyFill="1" applyBorder="1" applyAlignment="1" applyProtection="1">
      <alignment vertical="center"/>
    </xf>
    <xf numFmtId="38" fontId="2" fillId="0" borderId="101" xfId="2" applyFont="1" applyBorder="1" applyAlignment="1" applyProtection="1">
      <alignment vertical="center"/>
    </xf>
    <xf numFmtId="38" fontId="7" fillId="0" borderId="101" xfId="2" applyFont="1" applyBorder="1" applyAlignment="1" applyProtection="1">
      <alignment vertical="center"/>
    </xf>
    <xf numFmtId="38" fontId="35" fillId="0" borderId="53" xfId="2" applyFont="1" applyFill="1" applyBorder="1" applyAlignment="1" applyProtection="1">
      <alignment vertical="center"/>
      <protection locked="0"/>
    </xf>
    <xf numFmtId="38" fontId="9" fillId="0" borderId="100" xfId="2" applyFont="1" applyBorder="1" applyAlignment="1" applyProtection="1">
      <alignment vertical="center"/>
    </xf>
    <xf numFmtId="38" fontId="9" fillId="0" borderId="102" xfId="2" applyFont="1" applyBorder="1" applyAlignment="1" applyProtection="1">
      <alignment vertical="center"/>
    </xf>
    <xf numFmtId="38" fontId="9" fillId="0" borderId="48" xfId="2" applyFont="1" applyBorder="1" applyAlignment="1" applyProtection="1">
      <alignment vertical="center"/>
    </xf>
    <xf numFmtId="38" fontId="35" fillId="0" borderId="45" xfId="2" applyFont="1" applyFill="1" applyBorder="1" applyAlignment="1" applyProtection="1">
      <alignment vertical="center"/>
      <protection locked="0"/>
    </xf>
    <xf numFmtId="38" fontId="7" fillId="0" borderId="46" xfId="2" applyFont="1" applyFill="1" applyBorder="1" applyAlignment="1" applyProtection="1">
      <alignment vertical="center"/>
    </xf>
    <xf numFmtId="38" fontId="21" fillId="0" borderId="0" xfId="2" applyFont="1" applyBorder="1" applyAlignment="1" applyProtection="1">
      <alignment horizontal="center" vertical="center"/>
    </xf>
    <xf numFmtId="38" fontId="9" fillId="0" borderId="103" xfId="2" applyFont="1" applyBorder="1" applyAlignment="1" applyProtection="1">
      <alignment vertical="center"/>
    </xf>
    <xf numFmtId="38" fontId="17" fillId="3" borderId="85" xfId="2" applyFont="1" applyFill="1" applyBorder="1" applyAlignment="1" applyProtection="1">
      <alignment horizontal="centerContinuous" vertical="center"/>
    </xf>
    <xf numFmtId="38" fontId="7" fillId="0" borderId="95" xfId="2" applyFont="1" applyBorder="1" applyAlignment="1" applyProtection="1">
      <alignment vertical="center"/>
    </xf>
    <xf numFmtId="38" fontId="2" fillId="0" borderId="95" xfId="2" applyFont="1" applyBorder="1" applyAlignment="1" applyProtection="1">
      <alignment vertical="center"/>
    </xf>
    <xf numFmtId="38" fontId="35" fillId="7" borderId="104" xfId="2" applyFont="1" applyFill="1" applyBorder="1" applyAlignment="1" applyProtection="1">
      <alignment vertical="center"/>
      <protection locked="0"/>
    </xf>
    <xf numFmtId="38" fontId="35" fillId="7" borderId="96" xfId="2" applyFont="1" applyFill="1" applyBorder="1" applyAlignment="1" applyProtection="1">
      <alignment vertical="center"/>
      <protection locked="0"/>
    </xf>
    <xf numFmtId="38" fontId="35" fillId="7" borderId="105" xfId="2" applyFont="1" applyFill="1" applyBorder="1" applyAlignment="1" applyProtection="1">
      <alignment vertical="center"/>
      <protection locked="0"/>
    </xf>
    <xf numFmtId="38" fontId="35" fillId="7" borderId="85" xfId="2" applyFont="1" applyFill="1" applyBorder="1" applyAlignment="1" applyProtection="1">
      <alignment vertical="center"/>
      <protection locked="0"/>
    </xf>
    <xf numFmtId="38" fontId="35" fillId="0" borderId="85" xfId="2" applyFont="1" applyFill="1" applyBorder="1" applyAlignment="1" applyProtection="1">
      <alignment vertical="center"/>
      <protection locked="0"/>
    </xf>
    <xf numFmtId="38" fontId="7" fillId="0" borderId="95" xfId="2" applyFont="1" applyFill="1" applyBorder="1" applyAlignment="1" applyProtection="1">
      <alignment vertical="center"/>
    </xf>
    <xf numFmtId="38" fontId="17" fillId="3" borderId="106" xfId="2" applyFont="1" applyFill="1" applyBorder="1" applyAlignment="1" applyProtection="1">
      <alignment horizontal="centerContinuous" vertical="center"/>
    </xf>
    <xf numFmtId="38" fontId="17" fillId="3" borderId="30" xfId="2" applyFont="1" applyFill="1" applyBorder="1" applyAlignment="1" applyProtection="1">
      <alignment horizontal="centerContinuous" vertical="center"/>
    </xf>
    <xf numFmtId="38" fontId="7" fillId="3" borderId="12" xfId="2" applyFont="1" applyFill="1" applyBorder="1" applyAlignment="1" applyProtection="1">
      <alignment horizontal="centerContinuous" vertical="center"/>
    </xf>
    <xf numFmtId="38" fontId="2" fillId="3" borderId="12" xfId="2" applyFont="1" applyFill="1" applyBorder="1" applyAlignment="1" applyProtection="1">
      <alignment vertical="center"/>
    </xf>
    <xf numFmtId="38" fontId="29" fillId="3" borderId="40" xfId="2" applyFont="1" applyFill="1" applyBorder="1" applyAlignment="1" applyProtection="1">
      <alignment vertical="center"/>
    </xf>
    <xf numFmtId="38" fontId="9" fillId="0" borderId="41" xfId="2" applyFont="1" applyBorder="1" applyAlignment="1" applyProtection="1">
      <alignment vertical="center"/>
    </xf>
    <xf numFmtId="38" fontId="35" fillId="0" borderId="41" xfId="2" applyFont="1" applyBorder="1" applyAlignment="1" applyProtection="1">
      <alignment vertical="center"/>
    </xf>
    <xf numFmtId="38" fontId="37" fillId="0" borderId="41" xfId="2" applyFont="1" applyBorder="1" applyAlignment="1" applyProtection="1">
      <alignment vertical="center"/>
    </xf>
    <xf numFmtId="38" fontId="37" fillId="0" borderId="42" xfId="2" applyFont="1" applyBorder="1" applyAlignment="1" applyProtection="1">
      <alignment vertical="center"/>
    </xf>
    <xf numFmtId="38" fontId="7" fillId="0" borderId="95" xfId="2" applyFont="1" applyBorder="1" applyAlignment="1" applyProtection="1">
      <alignment vertical="center" shrinkToFit="1"/>
    </xf>
    <xf numFmtId="38" fontId="7" fillId="0" borderId="0" xfId="2" applyFont="1" applyBorder="1" applyAlignment="1" applyProtection="1">
      <alignment horizontal="centerContinuous" vertical="center"/>
    </xf>
    <xf numFmtId="38" fontId="28" fillId="0" borderId="31" xfId="2" applyFont="1" applyBorder="1" applyAlignment="1" applyProtection="1">
      <alignment vertical="center"/>
    </xf>
    <xf numFmtId="38" fontId="35" fillId="0" borderId="104" xfId="2" applyFont="1" applyFill="1" applyBorder="1" applyAlignment="1" applyProtection="1">
      <alignment vertical="center"/>
      <protection locked="0"/>
    </xf>
    <xf numFmtId="38" fontId="21" fillId="0" borderId="41" xfId="2" applyFont="1" applyBorder="1" applyAlignment="1" applyProtection="1">
      <alignment horizontal="center" vertical="center"/>
    </xf>
    <xf numFmtId="38" fontId="7" fillId="0" borderId="0" xfId="2" applyFont="1" applyBorder="1" applyAlignment="1" applyProtection="1">
      <alignment vertical="center"/>
    </xf>
    <xf numFmtId="38" fontId="35" fillId="0" borderId="0" xfId="2" applyFont="1" applyFill="1" applyBorder="1" applyAlignment="1" applyProtection="1">
      <alignment vertical="center"/>
      <protection locked="0"/>
    </xf>
    <xf numFmtId="38" fontId="2" fillId="0" borderId="0" xfId="2" applyFont="1" applyFill="1" applyBorder="1" applyAlignment="1" applyProtection="1">
      <alignment vertical="center"/>
    </xf>
    <xf numFmtId="38" fontId="41" fillId="0" borderId="107" xfId="2" applyFont="1" applyBorder="1" applyAlignment="1" applyProtection="1">
      <alignment horizontal="center" vertical="center" shrinkToFit="1"/>
    </xf>
    <xf numFmtId="38" fontId="28" fillId="7" borderId="75" xfId="2" applyFont="1" applyFill="1" applyBorder="1" applyAlignment="1" applyProtection="1">
      <alignment vertical="center"/>
      <protection locked="0"/>
    </xf>
    <xf numFmtId="38" fontId="18" fillId="0" borderId="42" xfId="2" applyFont="1" applyBorder="1" applyAlignment="1" applyProtection="1">
      <alignment horizontal="right" vertical="center"/>
    </xf>
    <xf numFmtId="38" fontId="28" fillId="7" borderId="96" xfId="2" applyFont="1" applyFill="1" applyBorder="1" applyAlignment="1" applyProtection="1">
      <alignment vertical="center"/>
      <protection locked="0"/>
    </xf>
    <xf numFmtId="38" fontId="28" fillId="0" borderId="96" xfId="2" applyFont="1" applyFill="1" applyBorder="1" applyAlignment="1" applyProtection="1">
      <alignment vertical="center"/>
      <protection locked="0"/>
    </xf>
    <xf numFmtId="38" fontId="2" fillId="3" borderId="39" xfId="2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38" fontId="7" fillId="0" borderId="43" xfId="2" applyFont="1" applyBorder="1" applyAlignment="1" applyProtection="1">
      <alignment vertical="center" shrinkToFit="1"/>
    </xf>
    <xf numFmtId="38" fontId="7" fillId="0" borderId="18" xfId="2" applyFont="1" applyBorder="1" applyAlignment="1" applyProtection="1">
      <alignment horizontal="left" vertical="center"/>
    </xf>
    <xf numFmtId="38" fontId="35" fillId="10" borderId="96" xfId="2" applyFont="1" applyFill="1" applyBorder="1" applyAlignment="1" applyProtection="1">
      <alignment vertical="center"/>
      <protection locked="0"/>
    </xf>
    <xf numFmtId="38" fontId="35" fillId="10" borderId="31" xfId="2" applyFont="1" applyFill="1" applyBorder="1" applyAlignment="1" applyProtection="1">
      <alignment vertical="center"/>
      <protection locked="0"/>
    </xf>
    <xf numFmtId="38" fontId="35" fillId="10" borderId="73" xfId="2" applyFont="1" applyFill="1" applyBorder="1" applyAlignment="1" applyProtection="1">
      <alignment vertical="center"/>
      <protection locked="0"/>
    </xf>
    <xf numFmtId="38" fontId="35" fillId="10" borderId="104" xfId="2" applyFont="1" applyFill="1" applyBorder="1" applyAlignment="1" applyProtection="1">
      <alignment vertical="center"/>
      <protection locked="0"/>
    </xf>
    <xf numFmtId="0" fontId="62" fillId="0" borderId="0" xfId="3" applyFont="1"/>
    <xf numFmtId="38" fontId="21" fillId="0" borderId="18" xfId="2" applyFont="1" applyBorder="1" applyAlignment="1" applyProtection="1">
      <alignment horizontal="center" vertical="center"/>
    </xf>
    <xf numFmtId="38" fontId="59" fillId="0" borderId="19" xfId="2" applyFont="1" applyFill="1" applyBorder="1" applyAlignment="1" applyProtection="1">
      <alignment horizontal="center" vertical="center"/>
      <protection locked="0"/>
    </xf>
    <xf numFmtId="38" fontId="7" fillId="0" borderId="79" xfId="2" applyFont="1" applyFill="1" applyBorder="1" applyAlignment="1" applyProtection="1">
      <alignment vertical="center"/>
    </xf>
    <xf numFmtId="38" fontId="2" fillId="0" borderId="18" xfId="2" applyFont="1" applyFill="1" applyBorder="1" applyAlignment="1" applyProtection="1">
      <alignment horizontal="right" vertical="center"/>
    </xf>
    <xf numFmtId="38" fontId="7" fillId="0" borderId="52" xfId="2" applyFont="1" applyBorder="1" applyAlignment="1" applyProtection="1">
      <alignment vertical="center"/>
    </xf>
    <xf numFmtId="38" fontId="2" fillId="0" borderId="48" xfId="2" applyFont="1" applyBorder="1" applyAlignment="1" applyProtection="1">
      <alignment horizontal="center" vertical="center"/>
    </xf>
    <xf numFmtId="38" fontId="7" fillId="0" borderId="90" xfId="2" applyFont="1" applyBorder="1" applyAlignment="1" applyProtection="1">
      <alignment horizontal="left" vertical="center"/>
    </xf>
    <xf numFmtId="38" fontId="2" fillId="0" borderId="43" xfId="2" applyFont="1" applyBorder="1" applyAlignment="1" applyProtection="1">
      <alignment horizontal="left" vertical="center"/>
    </xf>
    <xf numFmtId="38" fontId="28" fillId="7" borderId="76" xfId="2" applyFont="1" applyFill="1" applyBorder="1" applyAlignment="1" applyProtection="1">
      <alignment vertical="center"/>
      <protection locked="0"/>
    </xf>
    <xf numFmtId="38" fontId="2" fillId="0" borderId="51" xfId="2" applyFont="1" applyFill="1" applyBorder="1" applyAlignment="1" applyProtection="1">
      <alignment horizontal="right" vertical="center"/>
    </xf>
    <xf numFmtId="38" fontId="28" fillId="7" borderId="55" xfId="2" applyFont="1" applyFill="1" applyBorder="1" applyAlignment="1" applyProtection="1">
      <alignment horizontal="right" vertical="center"/>
      <protection locked="0"/>
    </xf>
    <xf numFmtId="38" fontId="7" fillId="0" borderId="80" xfId="2" applyFont="1" applyFill="1" applyBorder="1" applyAlignment="1" applyProtection="1">
      <alignment vertical="center"/>
    </xf>
    <xf numFmtId="38" fontId="28" fillId="0" borderId="45" xfId="2" applyFont="1" applyFill="1" applyBorder="1" applyAlignment="1" applyProtection="1">
      <alignment vertical="center"/>
      <protection locked="0"/>
    </xf>
    <xf numFmtId="38" fontId="65" fillId="0" borderId="44" xfId="2" applyFont="1" applyBorder="1" applyAlignment="1" applyProtection="1">
      <alignment vertical="center"/>
    </xf>
    <xf numFmtId="38" fontId="28" fillId="10" borderId="17" xfId="2" applyFont="1" applyFill="1" applyBorder="1" applyAlignment="1" applyProtection="1">
      <alignment vertical="center"/>
      <protection locked="0"/>
    </xf>
    <xf numFmtId="38" fontId="7" fillId="0" borderId="80" xfId="2" applyFont="1" applyBorder="1" applyAlignment="1" applyProtection="1">
      <alignment vertical="center" shrinkToFit="1"/>
    </xf>
    <xf numFmtId="38" fontId="18" fillId="0" borderId="18" xfId="2" applyFont="1" applyBorder="1" applyAlignment="1" applyProtection="1">
      <alignment vertical="center"/>
    </xf>
    <xf numFmtId="38" fontId="76" fillId="0" borderId="18" xfId="2" applyFont="1" applyBorder="1" applyAlignment="1" applyProtection="1">
      <alignment vertical="center"/>
    </xf>
    <xf numFmtId="38" fontId="2" fillId="0" borderId="88" xfId="2" applyFont="1" applyFill="1" applyBorder="1" applyAlignment="1" applyProtection="1">
      <alignment vertical="center"/>
    </xf>
    <xf numFmtId="38" fontId="2" fillId="0" borderId="93" xfId="2" applyFont="1" applyFill="1" applyBorder="1" applyAlignment="1" applyProtection="1">
      <alignment horizontal="left" vertical="center"/>
    </xf>
    <xf numFmtId="38" fontId="21" fillId="0" borderId="73" xfId="2" applyFont="1" applyFill="1" applyBorder="1" applyAlignment="1" applyProtection="1">
      <alignment horizontal="left" vertical="center"/>
    </xf>
    <xf numFmtId="38" fontId="7" fillId="0" borderId="87" xfId="2" applyFont="1" applyBorder="1" applyAlignment="1" applyProtection="1">
      <alignment horizontal="left" vertical="center"/>
    </xf>
    <xf numFmtId="38" fontId="7" fillId="0" borderId="55" xfId="2" applyFont="1" applyBorder="1" applyAlignment="1" applyProtection="1">
      <alignment vertical="center"/>
    </xf>
    <xf numFmtId="38" fontId="7" fillId="0" borderId="109" xfId="2" applyFont="1" applyBorder="1" applyAlignment="1" applyProtection="1">
      <alignment horizontal="left" vertical="center"/>
    </xf>
    <xf numFmtId="38" fontId="7" fillId="0" borderId="76" xfId="2" applyFont="1" applyBorder="1" applyAlignment="1" applyProtection="1">
      <alignment horizontal="left" vertical="center"/>
    </xf>
    <xf numFmtId="38" fontId="7" fillId="0" borderId="110" xfId="2" applyFont="1" applyBorder="1" applyAlignment="1" applyProtection="1">
      <alignment horizontal="left" vertical="center"/>
    </xf>
    <xf numFmtId="38" fontId="7" fillId="0" borderId="74" xfId="2" applyFont="1" applyBorder="1" applyAlignment="1" applyProtection="1">
      <alignment vertical="center"/>
    </xf>
    <xf numFmtId="38" fontId="28" fillId="0" borderId="74" xfId="2" applyFont="1" applyFill="1" applyBorder="1" applyAlignment="1" applyProtection="1">
      <alignment vertical="center"/>
      <protection locked="0"/>
    </xf>
    <xf numFmtId="38" fontId="65" fillId="0" borderId="18" xfId="2" applyFont="1" applyBorder="1" applyAlignment="1" applyProtection="1">
      <alignment vertical="center"/>
    </xf>
    <xf numFmtId="38" fontId="21" fillId="0" borderId="18" xfId="2" applyFont="1" applyBorder="1" applyAlignment="1" applyProtection="1">
      <alignment vertical="center"/>
    </xf>
    <xf numFmtId="38" fontId="7" fillId="0" borderId="90" xfId="2" applyFont="1" applyFill="1" applyBorder="1" applyAlignment="1" applyProtection="1">
      <alignment vertical="center"/>
    </xf>
    <xf numFmtId="38" fontId="7" fillId="0" borderId="41" xfId="2" applyFont="1" applyFill="1" applyBorder="1" applyAlignment="1" applyProtection="1">
      <alignment horizontal="centerContinuous" vertical="center"/>
    </xf>
    <xf numFmtId="38" fontId="7" fillId="0" borderId="3" xfId="2" applyFont="1" applyFill="1" applyBorder="1" applyAlignment="1" applyProtection="1">
      <alignment vertical="center"/>
    </xf>
    <xf numFmtId="38" fontId="7" fillId="0" borderId="90" xfId="2" applyFont="1" applyFill="1" applyBorder="1" applyAlignment="1" applyProtection="1">
      <alignment horizontal="left" vertical="center"/>
    </xf>
    <xf numFmtId="38" fontId="7" fillId="0" borderId="47" xfId="2" applyFont="1" applyFill="1" applyBorder="1" applyAlignment="1" applyProtection="1">
      <alignment vertical="center"/>
    </xf>
    <xf numFmtId="38" fontId="7" fillId="0" borderId="79" xfId="2" applyFont="1" applyFill="1" applyBorder="1" applyAlignment="1" applyProtection="1">
      <alignment vertical="center" shrinkToFit="1"/>
    </xf>
    <xf numFmtId="0" fontId="0" fillId="0" borderId="47" xfId="0" applyBorder="1" applyAlignment="1">
      <alignment vertical="center"/>
    </xf>
    <xf numFmtId="38" fontId="35" fillId="0" borderId="54" xfId="2" applyFont="1" applyFill="1" applyBorder="1" applyAlignment="1" applyProtection="1">
      <alignment vertical="center"/>
      <protection locked="0"/>
    </xf>
    <xf numFmtId="38" fontId="2" fillId="0" borderId="68" xfId="2" applyFont="1" applyFill="1" applyBorder="1" applyAlignment="1" applyProtection="1">
      <alignment vertical="center"/>
    </xf>
    <xf numFmtId="38" fontId="2" fillId="0" borderId="45" xfId="2" applyFont="1" applyFill="1" applyBorder="1" applyAlignment="1" applyProtection="1">
      <alignment vertical="center"/>
    </xf>
    <xf numFmtId="38" fontId="21" fillId="0" borderId="77" xfId="2" applyFont="1" applyFill="1" applyBorder="1" applyAlignment="1" applyProtection="1">
      <alignment vertical="center"/>
    </xf>
    <xf numFmtId="38" fontId="21" fillId="0" borderId="54" xfId="2" applyFont="1" applyFill="1" applyBorder="1" applyAlignment="1" applyProtection="1">
      <alignment vertical="center"/>
    </xf>
    <xf numFmtId="38" fontId="7" fillId="0" borderId="82" xfId="2" applyFont="1" applyBorder="1" applyAlignment="1" applyProtection="1">
      <alignment horizontal="left" vertical="center"/>
    </xf>
    <xf numFmtId="38" fontId="2" fillId="0" borderId="101" xfId="2" applyFont="1" applyFill="1" applyBorder="1" applyAlignment="1" applyProtection="1">
      <alignment vertical="center"/>
    </xf>
    <xf numFmtId="38" fontId="17" fillId="0" borderId="111" xfId="1" applyNumberFormat="1" applyFont="1" applyBorder="1" applyAlignment="1" applyProtection="1">
      <alignment vertical="center"/>
    </xf>
    <xf numFmtId="38" fontId="17" fillId="0" borderId="112" xfId="1" applyNumberFormat="1" applyFont="1" applyBorder="1" applyAlignment="1" applyProtection="1">
      <alignment vertical="center"/>
    </xf>
    <xf numFmtId="38" fontId="17" fillId="0" borderId="113" xfId="1" applyNumberFormat="1" applyFont="1" applyBorder="1" applyAlignment="1" applyProtection="1">
      <alignment vertical="center"/>
    </xf>
    <xf numFmtId="0" fontId="0" fillId="0" borderId="66" xfId="0" applyBorder="1" applyAlignment="1">
      <alignment vertical="center"/>
    </xf>
    <xf numFmtId="0" fontId="0" fillId="0" borderId="87" xfId="0" applyBorder="1" applyAlignment="1">
      <alignment vertical="center"/>
    </xf>
    <xf numFmtId="0" fontId="0" fillId="0" borderId="97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114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91" xfId="0" applyBorder="1" applyAlignment="1">
      <alignment vertical="center"/>
    </xf>
    <xf numFmtId="0" fontId="0" fillId="0" borderId="20" xfId="0" applyBorder="1" applyAlignment="1">
      <alignment vertical="center"/>
    </xf>
    <xf numFmtId="38" fontId="35" fillId="0" borderId="92" xfId="2" applyFont="1" applyFill="1" applyBorder="1" applyAlignment="1" applyProtection="1">
      <alignment vertical="center"/>
      <protection locked="0"/>
    </xf>
    <xf numFmtId="38" fontId="35" fillId="8" borderId="55" xfId="2" applyFont="1" applyFill="1" applyBorder="1" applyAlignment="1" applyProtection="1">
      <alignment vertical="center"/>
      <protection locked="0"/>
    </xf>
    <xf numFmtId="38" fontId="35" fillId="8" borderId="74" xfId="2" applyFont="1" applyFill="1" applyBorder="1" applyAlignment="1" applyProtection="1">
      <alignment vertical="center"/>
      <protection locked="0"/>
    </xf>
    <xf numFmtId="38" fontId="28" fillId="0" borderId="82" xfId="2" applyFont="1" applyFill="1" applyBorder="1" applyAlignment="1" applyProtection="1">
      <alignment vertical="center"/>
      <protection locked="0"/>
    </xf>
    <xf numFmtId="38" fontId="56" fillId="0" borderId="95" xfId="2" applyFont="1" applyBorder="1" applyAlignment="1" applyProtection="1">
      <alignment vertical="center"/>
    </xf>
    <xf numFmtId="38" fontId="51" fillId="0" borderId="0" xfId="2" applyFont="1" applyAlignment="1" applyProtection="1">
      <alignment horizontal="center" vertical="top" textRotation="255"/>
    </xf>
    <xf numFmtId="38" fontId="24" fillId="0" borderId="0" xfId="2" applyFont="1" applyBorder="1" applyAlignment="1" applyProtection="1">
      <alignment horizontal="center" vertical="center"/>
    </xf>
    <xf numFmtId="38" fontId="30" fillId="0" borderId="0" xfId="2" applyFont="1" applyBorder="1" applyAlignment="1" applyProtection="1">
      <alignment horizontal="center" vertical="center"/>
    </xf>
    <xf numFmtId="58" fontId="26" fillId="0" borderId="0" xfId="2" applyNumberFormat="1" applyFont="1" applyBorder="1" applyAlignment="1" applyProtection="1">
      <alignment horizontal="center" vertical="center"/>
    </xf>
    <xf numFmtId="38" fontId="22" fillId="0" borderId="15" xfId="2" applyFont="1" applyBorder="1" applyAlignment="1" applyProtection="1">
      <alignment horizontal="center" vertical="center"/>
    </xf>
    <xf numFmtId="38" fontId="33" fillId="3" borderId="56" xfId="2" applyFont="1" applyFill="1" applyBorder="1" applyAlignment="1" applyProtection="1">
      <alignment horizontal="center" vertical="center"/>
    </xf>
    <xf numFmtId="38" fontId="29" fillId="3" borderId="115" xfId="2" applyFont="1" applyFill="1" applyBorder="1" applyAlignment="1" applyProtection="1">
      <alignment vertical="center"/>
    </xf>
    <xf numFmtId="38" fontId="70" fillId="0" borderId="114" xfId="2" applyFont="1" applyFill="1" applyBorder="1" applyAlignment="1">
      <alignment vertical="center"/>
    </xf>
    <xf numFmtId="38" fontId="70" fillId="0" borderId="116" xfId="2" applyFont="1" applyFill="1" applyBorder="1" applyAlignment="1">
      <alignment vertical="center"/>
    </xf>
    <xf numFmtId="38" fontId="71" fillId="0" borderId="46" xfId="2" applyFont="1" applyFill="1" applyBorder="1" applyAlignment="1">
      <alignment vertical="center"/>
    </xf>
    <xf numFmtId="38" fontId="70" fillId="0" borderId="117" xfId="2" applyFont="1" applyFill="1" applyBorder="1" applyAlignment="1">
      <alignment vertical="center"/>
    </xf>
    <xf numFmtId="38" fontId="70" fillId="0" borderId="118" xfId="2" applyFont="1" applyFill="1" applyBorder="1" applyAlignment="1">
      <alignment vertical="center"/>
    </xf>
    <xf numFmtId="0" fontId="62" fillId="0" borderId="58" xfId="3" applyFont="1" applyBorder="1"/>
    <xf numFmtId="38" fontId="71" fillId="0" borderId="119" xfId="2" applyFont="1" applyFill="1" applyBorder="1" applyAlignment="1">
      <alignment vertical="center"/>
    </xf>
    <xf numFmtId="38" fontId="72" fillId="0" borderId="46" xfId="2" applyFont="1" applyFill="1" applyBorder="1" applyAlignment="1">
      <alignment vertical="center"/>
    </xf>
    <xf numFmtId="38" fontId="70" fillId="0" borderId="122" xfId="2" applyFont="1" applyFill="1" applyBorder="1" applyAlignment="1">
      <alignment vertical="center"/>
    </xf>
    <xf numFmtId="38" fontId="72" fillId="0" borderId="36" xfId="2" applyFont="1" applyFill="1" applyBorder="1" applyAlignment="1">
      <alignment vertical="center"/>
    </xf>
    <xf numFmtId="0" fontId="62" fillId="0" borderId="68" xfId="3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2" fillId="0" borderId="56" xfId="3" applyFont="1" applyBorder="1" applyAlignment="1">
      <alignment horizontal="distributed" vertical="center" justifyLastLine="1"/>
    </xf>
    <xf numFmtId="0" fontId="62" fillId="0" borderId="36" xfId="3" applyFont="1" applyBorder="1" applyAlignment="1">
      <alignment horizontal="distributed" vertical="center" justifyLastLine="1"/>
    </xf>
    <xf numFmtId="0" fontId="62" fillId="0" borderId="124" xfId="3" applyFont="1" applyBorder="1" applyAlignment="1">
      <alignment horizontal="distributed" vertical="center" justifyLastLine="1"/>
    </xf>
    <xf numFmtId="0" fontId="62" fillId="0" borderId="46" xfId="3" applyFont="1" applyBorder="1" applyAlignment="1">
      <alignment horizontal="distributed" vertical="center" justifyLastLine="1"/>
    </xf>
    <xf numFmtId="0" fontId="62" fillId="0" borderId="125" xfId="3" applyFont="1" applyBorder="1" applyAlignment="1">
      <alignment horizontal="distributed" vertical="center" justifyLastLine="1"/>
    </xf>
    <xf numFmtId="0" fontId="62" fillId="0" borderId="58" xfId="3" applyFont="1" applyBorder="1" applyAlignment="1">
      <alignment horizontal="distributed" vertical="center" justifyLastLine="1"/>
    </xf>
    <xf numFmtId="38" fontId="62" fillId="0" borderId="126" xfId="2" applyFont="1" applyFill="1" applyBorder="1" applyAlignment="1">
      <alignment vertical="center"/>
    </xf>
    <xf numFmtId="38" fontId="62" fillId="0" borderId="128" xfId="2" applyFont="1" applyFill="1" applyBorder="1" applyAlignment="1">
      <alignment vertical="center"/>
    </xf>
    <xf numFmtId="38" fontId="62" fillId="0" borderId="128" xfId="2" applyFont="1" applyFill="1" applyBorder="1" applyAlignment="1">
      <alignment horizontal="center" vertical="center"/>
    </xf>
    <xf numFmtId="38" fontId="62" fillId="0" borderId="131" xfId="2" applyFont="1" applyFill="1" applyBorder="1" applyAlignment="1">
      <alignment vertical="center"/>
    </xf>
    <xf numFmtId="38" fontId="62" fillId="0" borderId="133" xfId="2" applyFont="1" applyFill="1" applyBorder="1" applyAlignment="1">
      <alignment vertical="center"/>
    </xf>
    <xf numFmtId="38" fontId="62" fillId="0" borderId="124" xfId="2" applyFont="1" applyFill="1" applyBorder="1" applyAlignment="1">
      <alignment horizontal="center" vertical="center"/>
    </xf>
    <xf numFmtId="38" fontId="62" fillId="0" borderId="58" xfId="2" applyFont="1" applyFill="1" applyBorder="1" applyAlignment="1">
      <alignment vertical="center"/>
    </xf>
    <xf numFmtId="38" fontId="62" fillId="0" borderId="135" xfId="2" applyFont="1" applyFill="1" applyBorder="1" applyAlignment="1">
      <alignment horizontal="center" vertical="center"/>
    </xf>
    <xf numFmtId="38" fontId="62" fillId="0" borderId="136" xfId="2" applyFont="1" applyFill="1" applyBorder="1" applyAlignment="1">
      <alignment vertical="center"/>
    </xf>
    <xf numFmtId="38" fontId="62" fillId="0" borderId="136" xfId="2" applyFont="1" applyFill="1" applyBorder="1" applyAlignment="1">
      <alignment horizontal="center" vertical="center"/>
    </xf>
    <xf numFmtId="38" fontId="62" fillId="0" borderId="131" xfId="2" applyFont="1" applyFill="1" applyBorder="1" applyAlignment="1">
      <alignment horizontal="center" vertical="center"/>
    </xf>
    <xf numFmtId="38" fontId="62" fillId="0" borderId="36" xfId="2" applyFont="1" applyFill="1" applyBorder="1" applyAlignment="1">
      <alignment vertical="center"/>
    </xf>
    <xf numFmtId="38" fontId="62" fillId="0" borderId="137" xfId="2" applyFont="1" applyFill="1" applyBorder="1" applyAlignment="1">
      <alignment vertical="center"/>
    </xf>
    <xf numFmtId="38" fontId="62" fillId="0" borderId="7" xfId="2" applyFont="1" applyFill="1" applyBorder="1" applyAlignment="1">
      <alignment vertical="center"/>
    </xf>
    <xf numFmtId="38" fontId="62" fillId="0" borderId="139" xfId="2" applyFont="1" applyFill="1" applyBorder="1" applyAlignment="1">
      <alignment vertical="center"/>
    </xf>
    <xf numFmtId="38" fontId="62" fillId="0" borderId="128" xfId="2" applyFont="1" applyFill="1" applyBorder="1" applyAlignment="1">
      <alignment horizontal="right" vertical="center"/>
    </xf>
    <xf numFmtId="38" fontId="62" fillId="0" borderId="142" xfId="2" applyFont="1" applyFill="1" applyBorder="1" applyAlignment="1">
      <alignment vertical="center"/>
    </xf>
    <xf numFmtId="38" fontId="62" fillId="0" borderId="135" xfId="2" applyFont="1" applyFill="1" applyBorder="1" applyAlignment="1">
      <alignment vertical="center"/>
    </xf>
    <xf numFmtId="0" fontId="62" fillId="0" borderId="56" xfId="3" applyFont="1" applyBorder="1" applyAlignment="1">
      <alignment vertical="center"/>
    </xf>
    <xf numFmtId="0" fontId="62" fillId="0" borderId="68" xfId="3" applyFont="1" applyBorder="1" applyAlignment="1">
      <alignment horizontal="center" vertical="distributed" textRotation="255" justifyLastLine="1"/>
    </xf>
    <xf numFmtId="38" fontId="8" fillId="0" borderId="0" xfId="2" applyFont="1" applyBorder="1" applyAlignment="1" applyProtection="1">
      <alignment horizontal="left" vertical="center"/>
    </xf>
    <xf numFmtId="38" fontId="77" fillId="0" borderId="0" xfId="2" applyFont="1" applyBorder="1" applyAlignment="1" applyProtection="1">
      <alignment horizontal="center" vertical="center"/>
    </xf>
    <xf numFmtId="38" fontId="78" fillId="0" borderId="0" xfId="2" applyFont="1" applyBorder="1" applyAlignment="1" applyProtection="1">
      <alignment horizontal="center" vertical="center"/>
    </xf>
    <xf numFmtId="38" fontId="79" fillId="0" borderId="0" xfId="2" applyFont="1" applyBorder="1" applyAlignment="1" applyProtection="1">
      <alignment horizontal="center" vertical="center" shrinkToFit="1"/>
    </xf>
    <xf numFmtId="176" fontId="36" fillId="0" borderId="0" xfId="2" applyNumberFormat="1" applyFont="1" applyBorder="1" applyAlignment="1" applyProtection="1">
      <alignment horizontal="center" vertical="center"/>
    </xf>
    <xf numFmtId="38" fontId="2" fillId="0" borderId="10" xfId="2" applyFont="1" applyBorder="1" applyAlignment="1" applyProtection="1">
      <alignment vertical="center"/>
    </xf>
    <xf numFmtId="38" fontId="7" fillId="0" borderId="55" xfId="2" applyFont="1" applyBorder="1" applyAlignment="1" applyProtection="1">
      <alignment horizontal="left" vertical="center"/>
    </xf>
    <xf numFmtId="38" fontId="7" fillId="0" borderId="104" xfId="2" applyFont="1" applyBorder="1" applyAlignment="1" applyProtection="1">
      <alignment horizontal="left" vertical="center"/>
    </xf>
    <xf numFmtId="38" fontId="7" fillId="0" borderId="56" xfId="2" applyFont="1" applyBorder="1" applyAlignment="1" applyProtection="1">
      <alignment vertical="center"/>
    </xf>
    <xf numFmtId="38" fontId="28" fillId="7" borderId="104" xfId="2" applyFont="1" applyFill="1" applyBorder="1" applyAlignment="1" applyProtection="1">
      <alignment vertical="center"/>
      <protection locked="0"/>
    </xf>
    <xf numFmtId="38" fontId="7" fillId="0" borderId="51" xfId="2" applyFont="1" applyBorder="1" applyAlignment="1" applyProtection="1">
      <alignment vertical="center"/>
    </xf>
    <xf numFmtId="38" fontId="7" fillId="0" borderId="66" xfId="2" applyFont="1" applyBorder="1" applyAlignment="1" applyProtection="1">
      <alignment vertical="center"/>
    </xf>
    <xf numFmtId="38" fontId="11" fillId="0" borderId="51" xfId="2" applyFont="1" applyFill="1" applyBorder="1" applyAlignment="1" applyProtection="1">
      <alignment vertical="center"/>
    </xf>
    <xf numFmtId="38" fontId="56" fillId="0" borderId="51" xfId="2" applyFont="1" applyFill="1" applyBorder="1" applyAlignment="1" applyProtection="1">
      <alignment vertical="center"/>
    </xf>
    <xf numFmtId="38" fontId="7" fillId="0" borderId="108" xfId="2" applyFont="1" applyBorder="1" applyAlignment="1" applyProtection="1">
      <alignment vertical="center"/>
    </xf>
    <xf numFmtId="38" fontId="56" fillId="0" borderId="77" xfId="2" applyFont="1" applyBorder="1" applyAlignment="1" applyProtection="1">
      <alignment vertical="center" wrapText="1"/>
    </xf>
    <xf numFmtId="38" fontId="56" fillId="0" borderId="54" xfId="2" applyFont="1" applyBorder="1" applyAlignment="1" applyProtection="1">
      <alignment vertical="center" wrapText="1"/>
    </xf>
    <xf numFmtId="38" fontId="28" fillId="0" borderId="143" xfId="2" applyFont="1" applyBorder="1" applyAlignment="1" applyProtection="1">
      <alignment vertical="center"/>
    </xf>
    <xf numFmtId="38" fontId="41" fillId="0" borderId="35" xfId="2" applyFont="1" applyBorder="1" applyAlignment="1" applyProtection="1">
      <alignment horizontal="center" vertical="center" textRotation="255"/>
    </xf>
    <xf numFmtId="0" fontId="0" fillId="0" borderId="46" xfId="0" applyBorder="1" applyAlignment="1">
      <alignment vertical="center"/>
    </xf>
    <xf numFmtId="38" fontId="7" fillId="0" borderId="0" xfId="2" applyFont="1" applyBorder="1" applyAlignment="1" applyProtection="1">
      <alignment horizontal="center" vertical="center"/>
    </xf>
    <xf numFmtId="38" fontId="7" fillId="3" borderId="12" xfId="2" applyFont="1" applyFill="1" applyBorder="1" applyAlignment="1" applyProtection="1">
      <alignment horizontal="center" vertical="center"/>
    </xf>
    <xf numFmtId="38" fontId="7" fillId="0" borderId="0" xfId="0" applyNumberFormat="1" applyFont="1" applyAlignment="1">
      <alignment horizontal="center" vertical="center"/>
    </xf>
    <xf numFmtId="38" fontId="27" fillId="0" borderId="17" xfId="2" applyFont="1" applyBorder="1" applyAlignment="1" applyProtection="1">
      <alignment horizontal="center" vertical="center"/>
    </xf>
    <xf numFmtId="38" fontId="7" fillId="3" borderId="34" xfId="2" applyFont="1" applyFill="1" applyBorder="1" applyAlignment="1" applyProtection="1">
      <alignment horizontal="center" vertical="center"/>
    </xf>
    <xf numFmtId="38" fontId="7" fillId="0" borderId="36" xfId="2" applyFont="1" applyBorder="1" applyAlignment="1" applyProtection="1">
      <alignment horizontal="center" vertical="center"/>
    </xf>
    <xf numFmtId="38" fontId="2" fillId="0" borderId="166" xfId="2" applyFont="1" applyBorder="1" applyAlignment="1" applyProtection="1">
      <alignment vertical="center"/>
    </xf>
    <xf numFmtId="38" fontId="2" fillId="0" borderId="41" xfId="2" applyFont="1" applyFill="1" applyBorder="1" applyAlignment="1" applyProtection="1">
      <alignment vertical="center"/>
    </xf>
    <xf numFmtId="38" fontId="29" fillId="0" borderId="41" xfId="2" applyFont="1" applyFill="1" applyBorder="1" applyAlignment="1" applyProtection="1">
      <alignment vertical="center"/>
    </xf>
    <xf numFmtId="38" fontId="29" fillId="0" borderId="42" xfId="2" applyFont="1" applyFill="1" applyBorder="1" applyAlignment="1" applyProtection="1">
      <alignment vertical="center"/>
    </xf>
    <xf numFmtId="38" fontId="7" fillId="0" borderId="165" xfId="2" applyFont="1" applyBorder="1" applyAlignment="1" applyProtection="1">
      <alignment vertical="center"/>
    </xf>
    <xf numFmtId="38" fontId="2" fillId="3" borderId="40" xfId="2" applyFont="1" applyFill="1" applyBorder="1" applyAlignment="1" applyProtection="1">
      <alignment vertical="center"/>
    </xf>
    <xf numFmtId="38" fontId="28" fillId="0" borderId="93" xfId="2" applyFont="1" applyFill="1" applyBorder="1" applyAlignment="1" applyProtection="1">
      <alignment vertical="center"/>
      <protection locked="0"/>
    </xf>
    <xf numFmtId="38" fontId="2" fillId="0" borderId="43" xfId="2" applyFont="1" applyFill="1" applyBorder="1" applyAlignment="1" applyProtection="1">
      <alignment horizontal="right" vertical="center"/>
    </xf>
    <xf numFmtId="38" fontId="2" fillId="0" borderId="0" xfId="2" applyFont="1" applyBorder="1" applyAlignment="1" applyProtection="1">
      <alignment horizontal="center" vertical="center" textRotation="255"/>
    </xf>
    <xf numFmtId="38" fontId="2" fillId="10" borderId="56" xfId="2" applyFont="1" applyFill="1" applyBorder="1" applyAlignment="1" applyProtection="1">
      <alignment horizontal="right" vertical="center"/>
    </xf>
    <xf numFmtId="38" fontId="49" fillId="11" borderId="56" xfId="2" applyFont="1" applyFill="1" applyBorder="1" applyAlignment="1" applyProtection="1">
      <alignment vertical="center"/>
    </xf>
    <xf numFmtId="38" fontId="60" fillId="10" borderId="63" xfId="2" applyFont="1" applyFill="1" applyBorder="1" applyAlignment="1" applyProtection="1">
      <alignment horizontal="right" vertical="center"/>
    </xf>
    <xf numFmtId="0" fontId="0" fillId="10" borderId="58" xfId="0" applyFill="1" applyBorder="1" applyAlignment="1">
      <alignment vertical="center"/>
    </xf>
    <xf numFmtId="38" fontId="61" fillId="10" borderId="15" xfId="1" applyNumberFormat="1" applyFont="1" applyFill="1" applyBorder="1" applyAlignment="1" applyProtection="1">
      <alignment vertical="center"/>
    </xf>
    <xf numFmtId="38" fontId="2" fillId="10" borderId="56" xfId="2" applyFont="1" applyFill="1" applyBorder="1" applyAlignment="1" applyProtection="1">
      <alignment vertical="center"/>
    </xf>
    <xf numFmtId="38" fontId="35" fillId="11" borderId="56" xfId="2" applyFont="1" applyFill="1" applyBorder="1" applyAlignment="1" applyProtection="1">
      <alignment vertical="center"/>
    </xf>
    <xf numFmtId="38" fontId="35" fillId="11" borderId="68" xfId="2" applyFont="1" applyFill="1" applyBorder="1" applyAlignment="1" applyProtection="1">
      <alignment vertical="center"/>
    </xf>
    <xf numFmtId="38" fontId="60" fillId="10" borderId="63" xfId="2" applyFont="1" applyFill="1" applyBorder="1" applyAlignment="1" applyProtection="1">
      <alignment vertical="center"/>
    </xf>
    <xf numFmtId="38" fontId="29" fillId="11" borderId="56" xfId="2" applyFont="1" applyFill="1" applyBorder="1" applyAlignment="1" applyProtection="1">
      <alignment vertical="center"/>
    </xf>
    <xf numFmtId="38" fontId="17" fillId="0" borderId="46" xfId="1" applyNumberFormat="1" applyFont="1" applyBorder="1" applyAlignment="1" applyProtection="1">
      <alignment horizontal="center" vertical="center"/>
    </xf>
    <xf numFmtId="38" fontId="17" fillId="0" borderId="101" xfId="1" applyNumberFormat="1" applyFont="1" applyBorder="1" applyAlignment="1" applyProtection="1">
      <alignment horizontal="center" vertical="center"/>
    </xf>
    <xf numFmtId="38" fontId="2" fillId="3" borderId="33" xfId="2" applyFont="1" applyFill="1" applyBorder="1" applyAlignment="1" applyProtection="1">
      <alignment horizontal="centerContinuous" vertical="center"/>
    </xf>
    <xf numFmtId="38" fontId="2" fillId="3" borderId="143" xfId="2" applyFont="1" applyFill="1" applyBorder="1" applyAlignment="1" applyProtection="1">
      <alignment horizontal="centerContinuous" vertical="center"/>
    </xf>
    <xf numFmtId="38" fontId="9" fillId="0" borderId="3" xfId="2" applyFont="1" applyBorder="1" applyAlignment="1" applyProtection="1">
      <alignment horizontal="centerContinuous" vertical="center"/>
    </xf>
    <xf numFmtId="38" fontId="43" fillId="0" borderId="5" xfId="2" applyFont="1" applyBorder="1" applyAlignment="1" applyProtection="1">
      <alignment horizontal="centerContinuous" vertical="center"/>
    </xf>
    <xf numFmtId="38" fontId="10" fillId="0" borderId="45" xfId="2" applyFont="1" applyBorder="1" applyAlignment="1" applyProtection="1">
      <alignment horizontal="right" vertical="center"/>
    </xf>
    <xf numFmtId="38" fontId="2" fillId="0" borderId="166" xfId="2" applyFont="1" applyFill="1" applyBorder="1" applyAlignment="1" applyProtection="1">
      <alignment vertical="center"/>
    </xf>
    <xf numFmtId="38" fontId="7" fillId="0" borderId="95" xfId="2" applyFont="1" applyBorder="1" applyAlignment="1" applyProtection="1">
      <alignment horizontal="center" vertical="center"/>
    </xf>
    <xf numFmtId="38" fontId="35" fillId="7" borderId="82" xfId="2" applyFont="1" applyFill="1" applyBorder="1" applyAlignment="1" applyProtection="1">
      <alignment vertical="center"/>
      <protection locked="0"/>
    </xf>
    <xf numFmtId="38" fontId="7" fillId="0" borderId="21" xfId="2" applyFont="1" applyBorder="1" applyAlignment="1" applyProtection="1">
      <alignment horizontal="center" vertical="center"/>
    </xf>
    <xf numFmtId="38" fontId="18" fillId="0" borderId="150" xfId="2" applyFont="1" applyBorder="1" applyAlignment="1" applyProtection="1">
      <alignment horizontal="centerContinuous" vertical="center"/>
    </xf>
    <xf numFmtId="38" fontId="18" fillId="0" borderId="17" xfId="2" applyFont="1" applyBorder="1" applyAlignment="1" applyProtection="1">
      <alignment horizontal="centerContinuous" vertical="center"/>
    </xf>
    <xf numFmtId="38" fontId="66" fillId="0" borderId="20" xfId="2" applyFont="1" applyFill="1" applyBorder="1" applyAlignment="1" applyProtection="1">
      <alignment vertical="center"/>
    </xf>
    <xf numFmtId="38" fontId="66" fillId="0" borderId="21" xfId="2" applyFont="1" applyFill="1" applyBorder="1" applyAlignment="1" applyProtection="1">
      <alignment vertical="center"/>
    </xf>
    <xf numFmtId="38" fontId="7" fillId="0" borderId="81" xfId="2" applyFont="1" applyFill="1" applyBorder="1" applyAlignment="1" applyProtection="1">
      <alignment vertical="center"/>
    </xf>
    <xf numFmtId="38" fontId="60" fillId="0" borderId="76" xfId="2" applyFont="1" applyFill="1" applyBorder="1" applyAlignment="1" applyProtection="1">
      <alignment vertical="center"/>
      <protection locked="0"/>
    </xf>
    <xf numFmtId="38" fontId="2" fillId="0" borderId="167" xfId="2" applyFont="1" applyBorder="1" applyAlignment="1" applyProtection="1">
      <alignment vertical="center"/>
    </xf>
    <xf numFmtId="38" fontId="35" fillId="7" borderId="147" xfId="2" applyFont="1" applyFill="1" applyBorder="1" applyAlignment="1" applyProtection="1">
      <alignment vertical="center"/>
      <protection locked="0"/>
    </xf>
    <xf numFmtId="38" fontId="2" fillId="0" borderId="165" xfId="2" applyFont="1" applyBorder="1" applyAlignment="1" applyProtection="1">
      <alignment vertical="center"/>
    </xf>
    <xf numFmtId="38" fontId="35" fillId="0" borderId="42" xfId="2" applyFont="1" applyFill="1" applyBorder="1" applyAlignment="1" applyProtection="1">
      <alignment vertical="center"/>
      <protection locked="0"/>
    </xf>
    <xf numFmtId="38" fontId="2" fillId="0" borderId="165" xfId="2" applyFont="1" applyFill="1" applyBorder="1" applyAlignment="1" applyProtection="1">
      <alignment vertical="center"/>
    </xf>
    <xf numFmtId="38" fontId="56" fillId="0" borderId="47" xfId="2" applyFont="1" applyBorder="1" applyAlignment="1" applyProtection="1">
      <alignment horizontal="centerContinuous" vertical="center"/>
    </xf>
    <xf numFmtId="38" fontId="10" fillId="0" borderId="21" xfId="2" applyFont="1" applyBorder="1" applyAlignment="1" applyProtection="1">
      <alignment horizontal="centerContinuous" vertical="center"/>
    </xf>
    <xf numFmtId="38" fontId="58" fillId="0" borderId="76" xfId="2" applyFont="1" applyFill="1" applyBorder="1" applyAlignment="1" applyProtection="1">
      <alignment horizontal="centerContinuous" vertical="center"/>
      <protection locked="0"/>
    </xf>
    <xf numFmtId="38" fontId="2" fillId="0" borderId="21" xfId="2" applyFont="1" applyBorder="1" applyAlignment="1" applyProtection="1">
      <alignment horizontal="right" vertical="center"/>
    </xf>
    <xf numFmtId="38" fontId="2" fillId="0" borderId="20" xfId="2" applyFont="1" applyBorder="1" applyAlignment="1" applyProtection="1">
      <alignment horizontal="left" vertical="center"/>
    </xf>
    <xf numFmtId="38" fontId="28" fillId="10" borderId="73" xfId="2" applyFont="1" applyFill="1" applyBorder="1" applyAlignment="1" applyProtection="1">
      <alignment vertical="center"/>
      <protection locked="0"/>
    </xf>
    <xf numFmtId="38" fontId="7" fillId="0" borderId="47" xfId="2" applyFont="1" applyBorder="1" applyAlignment="1" applyProtection="1">
      <alignment horizontal="centerContinuous" vertical="center"/>
    </xf>
    <xf numFmtId="38" fontId="2" fillId="0" borderId="21" xfId="2" applyFont="1" applyBorder="1" applyAlignment="1" applyProtection="1">
      <alignment horizontal="centerContinuous" vertical="center"/>
    </xf>
    <xf numFmtId="38" fontId="28" fillId="0" borderId="76" xfId="2" applyFont="1" applyFill="1" applyBorder="1" applyAlignment="1" applyProtection="1">
      <alignment horizontal="centerContinuous" vertical="center"/>
      <protection locked="0"/>
    </xf>
    <xf numFmtId="38" fontId="7" fillId="0" borderId="21" xfId="2" applyFont="1" applyBorder="1" applyAlignment="1" applyProtection="1">
      <alignment horizontal="centerContinuous" vertical="center"/>
    </xf>
    <xf numFmtId="38" fontId="21" fillId="0" borderId="20" xfId="2" applyFont="1" applyBorder="1" applyAlignment="1" applyProtection="1">
      <alignment horizontal="center" vertical="center"/>
    </xf>
    <xf numFmtId="38" fontId="59" fillId="0" borderId="73" xfId="2" applyFont="1" applyBorder="1" applyAlignment="1" applyProtection="1">
      <alignment horizontal="centerContinuous" vertical="center"/>
      <protection locked="0"/>
    </xf>
    <xf numFmtId="38" fontId="28" fillId="7" borderId="55" xfId="2" applyFont="1" applyFill="1" applyBorder="1" applyAlignment="1" applyProtection="1">
      <alignment vertical="center"/>
      <protection locked="0"/>
    </xf>
    <xf numFmtId="38" fontId="29" fillId="3" borderId="30" xfId="2" applyFont="1" applyFill="1" applyBorder="1" applyAlignment="1" applyProtection="1">
      <alignment vertical="center"/>
    </xf>
    <xf numFmtId="38" fontId="64" fillId="0" borderId="18" xfId="2" applyFont="1" applyBorder="1" applyAlignment="1" applyProtection="1">
      <alignment vertical="center"/>
    </xf>
    <xf numFmtId="38" fontId="28" fillId="7" borderId="85" xfId="2" applyFont="1" applyFill="1" applyBorder="1" applyAlignment="1" applyProtection="1">
      <alignment vertical="center"/>
      <protection locked="0"/>
    </xf>
    <xf numFmtId="38" fontId="7" fillId="0" borderId="168" xfId="2" applyFont="1" applyBorder="1" applyAlignment="1" applyProtection="1">
      <alignment vertical="center"/>
    </xf>
    <xf numFmtId="38" fontId="28" fillId="0" borderId="85" xfId="2" applyFont="1" applyFill="1" applyBorder="1" applyAlignment="1" applyProtection="1">
      <alignment vertical="center"/>
      <protection locked="0"/>
    </xf>
    <xf numFmtId="38" fontId="2" fillId="0" borderId="34" xfId="2" applyFont="1" applyBorder="1" applyAlignment="1" applyProtection="1">
      <alignment horizontal="right" vertical="center"/>
    </xf>
    <xf numFmtId="38" fontId="2" fillId="0" borderId="169" xfId="2" applyFont="1" applyBorder="1" applyAlignment="1" applyProtection="1">
      <alignment vertical="center"/>
    </xf>
    <xf numFmtId="38" fontId="28" fillId="0" borderId="170" xfId="2" applyFont="1" applyFill="1" applyBorder="1" applyAlignment="1" applyProtection="1">
      <alignment vertical="center"/>
      <protection locked="0"/>
    </xf>
    <xf numFmtId="38" fontId="65" fillId="0" borderId="79" xfId="2" applyFont="1" applyFill="1" applyBorder="1" applyAlignment="1" applyProtection="1">
      <alignment vertical="center"/>
    </xf>
    <xf numFmtId="38" fontId="7" fillId="0" borderId="149" xfId="2" applyFont="1" applyBorder="1" applyAlignment="1" applyProtection="1">
      <alignment vertical="center"/>
    </xf>
    <xf numFmtId="38" fontId="56" fillId="0" borderId="20" xfId="2" applyFont="1" applyBorder="1" applyAlignment="1" applyProtection="1">
      <alignment vertical="center"/>
    </xf>
    <xf numFmtId="38" fontId="7" fillId="0" borderId="47" xfId="2" applyFont="1" applyFill="1" applyBorder="1" applyAlignment="1" applyProtection="1">
      <alignment vertical="center" shrinkToFit="1"/>
    </xf>
    <xf numFmtId="38" fontId="7" fillId="0" borderId="21" xfId="2" applyFont="1" applyBorder="1" applyAlignment="1" applyProtection="1">
      <alignment vertical="center" shrinkToFit="1"/>
    </xf>
    <xf numFmtId="38" fontId="9" fillId="0" borderId="35" xfId="2" applyFont="1" applyBorder="1" applyAlignment="1" applyProtection="1">
      <alignment vertical="center"/>
    </xf>
    <xf numFmtId="38" fontId="28" fillId="10" borderId="19" xfId="2" applyFont="1" applyFill="1" applyBorder="1" applyAlignment="1" applyProtection="1">
      <alignment vertical="center"/>
      <protection locked="0"/>
    </xf>
    <xf numFmtId="38" fontId="83" fillId="0" borderId="18" xfId="2" applyFont="1" applyBorder="1" applyAlignment="1" applyProtection="1">
      <alignment vertical="center"/>
    </xf>
    <xf numFmtId="38" fontId="84" fillId="0" borderId="18" xfId="2" applyFont="1" applyFill="1" applyBorder="1" applyAlignment="1" applyProtection="1">
      <alignment vertical="center"/>
    </xf>
    <xf numFmtId="38" fontId="85" fillId="0" borderId="18" xfId="2" applyFont="1" applyBorder="1" applyAlignment="1" applyProtection="1">
      <alignment vertical="center"/>
    </xf>
    <xf numFmtId="38" fontId="86" fillId="0" borderId="18" xfId="2" applyFont="1" applyFill="1" applyBorder="1" applyAlignment="1" applyProtection="1">
      <alignment vertical="center"/>
    </xf>
    <xf numFmtId="38" fontId="35" fillId="3" borderId="46" xfId="2" applyFont="1" applyFill="1" applyBorder="1" applyAlignment="1" applyProtection="1">
      <alignment vertical="center"/>
    </xf>
    <xf numFmtId="38" fontId="2" fillId="0" borderId="102" xfId="2" applyFont="1" applyBorder="1" applyAlignment="1" applyProtection="1">
      <alignment vertical="center"/>
    </xf>
    <xf numFmtId="38" fontId="63" fillId="0" borderId="96" xfId="2" applyFont="1" applyFill="1" applyBorder="1" applyAlignment="1" applyProtection="1">
      <alignment vertical="center"/>
      <protection locked="0"/>
    </xf>
    <xf numFmtId="38" fontId="1" fillId="3" borderId="30" xfId="2" applyFont="1" applyFill="1" applyBorder="1" applyAlignment="1" applyProtection="1">
      <alignment horizontal="centerContinuous" vertical="center"/>
    </xf>
    <xf numFmtId="38" fontId="1" fillId="3" borderId="106" xfId="2" applyFont="1" applyFill="1" applyBorder="1" applyAlignment="1" applyProtection="1">
      <alignment horizontal="centerContinuous" vertical="center"/>
    </xf>
    <xf numFmtId="38" fontId="1" fillId="3" borderId="23" xfId="2" applyFont="1" applyFill="1" applyBorder="1" applyAlignment="1" applyProtection="1">
      <alignment horizontal="centerContinuous" vertical="center"/>
    </xf>
    <xf numFmtId="38" fontId="1" fillId="3" borderId="22" xfId="2" applyFont="1" applyFill="1" applyBorder="1" applyAlignment="1" applyProtection="1">
      <alignment horizontal="centerContinuous" vertical="center"/>
    </xf>
    <xf numFmtId="38" fontId="1" fillId="0" borderId="41" xfId="2" applyFont="1" applyFill="1" applyBorder="1" applyAlignment="1" applyProtection="1">
      <alignment horizontal="centerContinuous" vertical="center"/>
    </xf>
    <xf numFmtId="38" fontId="1" fillId="0" borderId="103" xfId="2" applyFont="1" applyFill="1" applyBorder="1" applyAlignment="1" applyProtection="1">
      <alignment horizontal="centerContinuous" vertical="center"/>
    </xf>
    <xf numFmtId="38" fontId="87" fillId="3" borderId="66" xfId="2" applyFont="1" applyFill="1" applyBorder="1" applyAlignment="1" applyProtection="1">
      <alignment vertical="center"/>
    </xf>
    <xf numFmtId="38" fontId="87" fillId="3" borderId="56" xfId="2" applyFont="1" applyFill="1" applyBorder="1" applyAlignment="1" applyProtection="1">
      <alignment vertical="center"/>
    </xf>
    <xf numFmtId="38" fontId="87" fillId="11" borderId="56" xfId="2" applyFont="1" applyFill="1" applyBorder="1" applyAlignment="1" applyProtection="1">
      <alignment vertical="center"/>
    </xf>
    <xf numFmtId="38" fontId="88" fillId="11" borderId="56" xfId="2" applyFont="1" applyFill="1" applyBorder="1" applyAlignment="1" applyProtection="1">
      <alignment vertical="center"/>
    </xf>
    <xf numFmtId="38" fontId="88" fillId="3" borderId="56" xfId="2" applyFont="1" applyFill="1" applyBorder="1" applyAlignment="1" applyProtection="1">
      <alignment vertical="center"/>
    </xf>
    <xf numFmtId="38" fontId="0" fillId="0" borderId="0" xfId="2" applyFont="1" applyFill="1" applyAlignment="1" applyProtection="1">
      <alignment vertical="center"/>
    </xf>
    <xf numFmtId="38" fontId="87" fillId="7" borderId="53" xfId="2" applyFont="1" applyFill="1" applyBorder="1" applyAlignment="1" applyProtection="1">
      <alignment vertical="center"/>
      <protection locked="0"/>
    </xf>
    <xf numFmtId="38" fontId="87" fillId="7" borderId="75" xfId="2" applyFont="1" applyFill="1" applyBorder="1" applyAlignment="1" applyProtection="1">
      <alignment vertical="center"/>
      <protection locked="0"/>
    </xf>
    <xf numFmtId="38" fontId="87" fillId="7" borderId="19" xfId="2" applyFont="1" applyFill="1" applyBorder="1" applyAlignment="1" applyProtection="1">
      <alignment vertical="center"/>
      <protection locked="0"/>
    </xf>
    <xf numFmtId="38" fontId="87" fillId="7" borderId="17" xfId="2" applyFont="1" applyFill="1" applyBorder="1" applyAlignment="1" applyProtection="1">
      <alignment vertical="center"/>
      <protection locked="0"/>
    </xf>
    <xf numFmtId="38" fontId="7" fillId="0" borderId="14" xfId="2" applyFont="1" applyBorder="1" applyAlignment="1" applyProtection="1">
      <alignment vertical="center"/>
    </xf>
    <xf numFmtId="38" fontId="7" fillId="3" borderId="86" xfId="2" applyFont="1" applyFill="1" applyBorder="1" applyAlignment="1" applyProtection="1">
      <alignment horizontal="centerContinuous" vertical="center"/>
    </xf>
    <xf numFmtId="38" fontId="87" fillId="8" borderId="19" xfId="2" applyFont="1" applyFill="1" applyBorder="1" applyAlignment="1" applyProtection="1">
      <alignment vertical="center"/>
      <protection locked="0"/>
    </xf>
    <xf numFmtId="38" fontId="9" fillId="0" borderId="107" xfId="2" applyFont="1" applyBorder="1" applyAlignment="1" applyProtection="1">
      <alignment horizontal="centerContinuous" vertical="center"/>
    </xf>
    <xf numFmtId="38" fontId="9" fillId="0" borderId="44" xfId="2" applyFont="1" applyBorder="1" applyAlignment="1" applyProtection="1">
      <alignment horizontal="centerContinuous" vertical="center"/>
    </xf>
    <xf numFmtId="38" fontId="43" fillId="0" borderId="147" xfId="2" applyFont="1" applyBorder="1" applyAlignment="1" applyProtection="1">
      <alignment horizontal="centerContinuous" vertical="center"/>
    </xf>
    <xf numFmtId="38" fontId="43" fillId="0" borderId="31" xfId="2" applyFont="1" applyBorder="1" applyAlignment="1" applyProtection="1">
      <alignment horizontal="centerContinuous" vertical="center"/>
    </xf>
    <xf numFmtId="38" fontId="9" fillId="0" borderId="173" xfId="2" applyFont="1" applyBorder="1" applyAlignment="1" applyProtection="1">
      <alignment vertical="center"/>
    </xf>
    <xf numFmtId="38" fontId="21" fillId="0" borderId="105" xfId="2" applyFont="1" applyBorder="1" applyAlignment="1" applyProtection="1">
      <alignment horizontal="center" vertical="center"/>
    </xf>
    <xf numFmtId="38" fontId="7" fillId="0" borderId="34" xfId="2" applyFont="1" applyFill="1" applyBorder="1" applyAlignment="1" applyProtection="1">
      <alignment vertical="center"/>
    </xf>
    <xf numFmtId="38" fontId="1" fillId="3" borderId="174" xfId="2" applyFont="1" applyFill="1" applyBorder="1" applyAlignment="1" applyProtection="1">
      <alignment horizontal="centerContinuous" vertical="center"/>
    </xf>
    <xf numFmtId="38" fontId="9" fillId="0" borderId="32" xfId="2" applyFont="1" applyBorder="1" applyAlignment="1" applyProtection="1">
      <alignment horizontal="centerContinuous" vertical="center"/>
    </xf>
    <xf numFmtId="38" fontId="56" fillId="0" borderId="83" xfId="2" applyFont="1" applyBorder="1" applyAlignment="1" applyProtection="1">
      <alignment horizontal="centerContinuous" vertical="center"/>
    </xf>
    <xf numFmtId="38" fontId="56" fillId="0" borderId="52" xfId="2" applyFont="1" applyBorder="1" applyAlignment="1" applyProtection="1">
      <alignment horizontal="left" vertical="center"/>
    </xf>
    <xf numFmtId="38" fontId="28" fillId="7" borderId="54" xfId="2" applyFont="1" applyFill="1" applyBorder="1" applyAlignment="1" applyProtection="1">
      <alignment vertical="center"/>
      <protection locked="0"/>
    </xf>
    <xf numFmtId="38" fontId="7" fillId="0" borderId="175" xfId="2" applyFont="1" applyBorder="1" applyAlignment="1" applyProtection="1">
      <alignment vertical="center"/>
    </xf>
    <xf numFmtId="38" fontId="7" fillId="0" borderId="148" xfId="2" applyFont="1" applyBorder="1" applyAlignment="1" applyProtection="1">
      <alignment vertical="center"/>
    </xf>
    <xf numFmtId="38" fontId="2" fillId="0" borderId="95" xfId="2" applyFont="1" applyFill="1" applyBorder="1" applyAlignment="1" applyProtection="1">
      <alignment horizontal="left" vertical="center"/>
    </xf>
    <xf numFmtId="38" fontId="2" fillId="0" borderId="21" xfId="2" applyFont="1" applyFill="1" applyBorder="1" applyAlignment="1" applyProtection="1">
      <alignment horizontal="left" vertical="center"/>
    </xf>
    <xf numFmtId="38" fontId="35" fillId="8" borderId="96" xfId="2" applyFont="1" applyFill="1" applyBorder="1" applyAlignment="1" applyProtection="1">
      <alignment vertical="center"/>
      <protection locked="0"/>
    </xf>
    <xf numFmtId="38" fontId="7" fillId="0" borderId="51" xfId="2" applyFont="1" applyBorder="1" applyAlignment="1" applyProtection="1">
      <alignment horizontal="left" vertical="center"/>
    </xf>
    <xf numFmtId="38" fontId="7" fillId="0" borderId="73" xfId="2" applyFont="1" applyBorder="1" applyAlignment="1" applyProtection="1">
      <alignment horizontal="left" vertical="center"/>
    </xf>
    <xf numFmtId="0" fontId="0" fillId="0" borderId="88" xfId="0" applyBorder="1" applyAlignment="1">
      <alignment vertical="center"/>
    </xf>
    <xf numFmtId="0" fontId="0" fillId="0" borderId="82" xfId="0" applyBorder="1" applyAlignment="1">
      <alignment vertical="center"/>
    </xf>
    <xf numFmtId="38" fontId="85" fillId="0" borderId="43" xfId="2" applyFont="1" applyBorder="1" applyAlignment="1" applyProtection="1">
      <alignment vertical="center"/>
    </xf>
    <xf numFmtId="38" fontId="86" fillId="0" borderId="43" xfId="2" applyFont="1" applyFill="1" applyBorder="1" applyAlignment="1" applyProtection="1">
      <alignment vertical="center"/>
    </xf>
    <xf numFmtId="38" fontId="83" fillId="0" borderId="43" xfId="2" applyFont="1" applyBorder="1" applyAlignment="1" applyProtection="1">
      <alignment vertical="center"/>
    </xf>
    <xf numFmtId="38" fontId="84" fillId="0" borderId="43" xfId="2" applyFont="1" applyFill="1" applyBorder="1" applyAlignment="1" applyProtection="1">
      <alignment vertical="center"/>
    </xf>
    <xf numFmtId="38" fontId="85" fillId="0" borderId="15" xfId="2" applyFont="1" applyBorder="1" applyAlignment="1" applyProtection="1">
      <alignment vertical="center"/>
    </xf>
    <xf numFmtId="38" fontId="86" fillId="0" borderId="15" xfId="2" applyFont="1" applyFill="1" applyBorder="1" applyAlignment="1" applyProtection="1">
      <alignment vertical="center"/>
    </xf>
    <xf numFmtId="38" fontId="83" fillId="0" borderId="15" xfId="2" applyFont="1" applyBorder="1" applyAlignment="1" applyProtection="1">
      <alignment vertical="center"/>
    </xf>
    <xf numFmtId="38" fontId="84" fillId="0" borderId="15" xfId="2" applyFont="1" applyFill="1" applyBorder="1" applyAlignment="1" applyProtection="1">
      <alignment vertical="center"/>
    </xf>
    <xf numFmtId="38" fontId="18" fillId="0" borderId="45" xfId="2" applyFont="1" applyBorder="1" applyAlignment="1" applyProtection="1">
      <alignment horizontal="center" vertical="center"/>
    </xf>
    <xf numFmtId="38" fontId="35" fillId="0" borderId="31" xfId="2" applyFont="1" applyBorder="1" applyAlignment="1" applyProtection="1">
      <alignment vertical="center"/>
    </xf>
    <xf numFmtId="38" fontId="35" fillId="0" borderId="75" xfId="2" applyFont="1" applyBorder="1" applyAlignment="1" applyProtection="1">
      <alignment vertical="center"/>
    </xf>
    <xf numFmtId="38" fontId="7" fillId="0" borderId="68" xfId="2" applyFont="1" applyBorder="1" applyAlignment="1" applyProtection="1">
      <alignment vertical="center"/>
    </xf>
    <xf numFmtId="49" fontId="62" fillId="0" borderId="102" xfId="3" applyNumberFormat="1" applyFont="1" applyBorder="1" applyAlignment="1">
      <alignment vertical="top"/>
    </xf>
    <xf numFmtId="0" fontId="62" fillId="0" borderId="6" xfId="3" applyFont="1" applyBorder="1" applyAlignment="1">
      <alignment horizontal="center" vertical="center" shrinkToFit="1"/>
    </xf>
    <xf numFmtId="49" fontId="62" fillId="0" borderId="102" xfId="3" applyNumberFormat="1" applyFont="1" applyBorder="1" applyAlignment="1">
      <alignment horizontal="center" vertical="center" shrinkToFit="1"/>
    </xf>
    <xf numFmtId="49" fontId="62" fillId="0" borderId="120" xfId="3" applyNumberFormat="1" applyFont="1" applyBorder="1" applyAlignment="1">
      <alignment vertical="top"/>
    </xf>
    <xf numFmtId="49" fontId="62" fillId="0" borderId="101" xfId="3" applyNumberFormat="1" applyFont="1" applyBorder="1" applyAlignment="1">
      <alignment vertical="top"/>
    </xf>
    <xf numFmtId="49" fontId="62" fillId="0" borderId="101" xfId="3" applyNumberFormat="1" applyFont="1" applyBorder="1" applyAlignment="1">
      <alignment horizontal="center" vertical="distributed" textRotation="255"/>
    </xf>
    <xf numFmtId="49" fontId="62" fillId="0" borderId="114" xfId="3" applyNumberFormat="1" applyFont="1" applyBorder="1" applyAlignment="1">
      <alignment vertical="top"/>
    </xf>
    <xf numFmtId="0" fontId="62" fillId="0" borderId="127" xfId="3" applyFont="1" applyBorder="1" applyAlignment="1">
      <alignment horizontal="center" vertical="center" shrinkToFit="1"/>
    </xf>
    <xf numFmtId="0" fontId="62" fillId="0" borderId="123" xfId="3" applyFont="1" applyBorder="1" applyAlignment="1">
      <alignment horizontal="center" vertical="center" shrinkToFit="1"/>
    </xf>
    <xf numFmtId="0" fontId="62" fillId="0" borderId="129" xfId="3" applyFont="1" applyBorder="1" applyAlignment="1">
      <alignment horizontal="center" vertical="center" shrinkToFit="1"/>
    </xf>
    <xf numFmtId="0" fontId="62" fillId="0" borderId="130" xfId="3" applyFont="1" applyBorder="1" applyAlignment="1">
      <alignment horizontal="center" vertical="center" shrinkToFit="1"/>
    </xf>
    <xf numFmtId="0" fontId="62" fillId="0" borderId="101" xfId="3" applyFont="1" applyBorder="1"/>
    <xf numFmtId="0" fontId="62" fillId="0" borderId="140" xfId="3" applyFont="1" applyBorder="1" applyAlignment="1">
      <alignment horizontal="center" vertical="center" shrinkToFit="1"/>
    </xf>
    <xf numFmtId="38" fontId="62" fillId="0" borderId="140" xfId="2" applyFont="1" applyFill="1" applyBorder="1" applyAlignment="1">
      <alignment vertical="center"/>
    </xf>
    <xf numFmtId="0" fontId="62" fillId="0" borderId="132" xfId="3" applyFont="1" applyBorder="1" applyAlignment="1">
      <alignment horizontal="center" vertical="center" shrinkToFit="1"/>
    </xf>
    <xf numFmtId="0" fontId="62" fillId="0" borderId="133" xfId="3" applyFont="1" applyBorder="1" applyAlignment="1">
      <alignment horizontal="center" vertical="center" shrinkToFit="1"/>
    </xf>
    <xf numFmtId="0" fontId="62" fillId="0" borderId="61" xfId="3" applyFont="1" applyBorder="1" applyAlignment="1">
      <alignment horizontal="center" vertical="center" shrinkToFit="1"/>
    </xf>
    <xf numFmtId="0" fontId="62" fillId="0" borderId="120" xfId="3" applyFont="1" applyBorder="1"/>
    <xf numFmtId="0" fontId="62" fillId="0" borderId="114" xfId="3" applyFont="1" applyBorder="1"/>
    <xf numFmtId="0" fontId="62" fillId="0" borderId="101" xfId="3" applyFont="1" applyBorder="1" applyAlignment="1">
      <alignment vertical="distributed" textRotation="255" justifyLastLine="1"/>
    </xf>
    <xf numFmtId="0" fontId="62" fillId="0" borderId="114" xfId="3" applyFont="1" applyBorder="1" applyAlignment="1">
      <alignment horizontal="center" vertical="center" shrinkToFit="1"/>
    </xf>
    <xf numFmtId="0" fontId="62" fillId="0" borderId="121" xfId="3" applyFont="1" applyBorder="1"/>
    <xf numFmtId="0" fontId="62" fillId="0" borderId="44" xfId="3" applyFont="1" applyBorder="1"/>
    <xf numFmtId="0" fontId="62" fillId="0" borderId="68" xfId="3" applyFont="1" applyBorder="1" applyAlignment="1">
      <alignment vertical="center" textRotation="255"/>
    </xf>
    <xf numFmtId="49" fontId="62" fillId="0" borderId="58" xfId="3" applyNumberFormat="1" applyFont="1" applyBorder="1" applyAlignment="1">
      <alignment horizontal="center" vertical="center"/>
    </xf>
    <xf numFmtId="0" fontId="62" fillId="0" borderId="58" xfId="3" applyFont="1" applyBorder="1" applyAlignment="1">
      <alignment horizontal="distributed" vertical="center"/>
    </xf>
    <xf numFmtId="0" fontId="62" fillId="0" borderId="102" xfId="3" applyFont="1" applyBorder="1" applyAlignment="1">
      <alignment horizontal="center" vertical="center" shrinkToFit="1"/>
    </xf>
    <xf numFmtId="49" fontId="62" fillId="0" borderId="89" xfId="3" applyNumberFormat="1" applyFont="1" applyBorder="1" applyAlignment="1">
      <alignment vertical="top"/>
    </xf>
    <xf numFmtId="0" fontId="62" fillId="0" borderId="36" xfId="3" applyFont="1" applyBorder="1" applyAlignment="1">
      <alignment horizontal="distributed" vertical="center"/>
    </xf>
    <xf numFmtId="0" fontId="62" fillId="0" borderId="137" xfId="3" applyFont="1" applyBorder="1" applyAlignment="1">
      <alignment horizontal="center" vertical="center" shrinkToFit="1"/>
    </xf>
    <xf numFmtId="0" fontId="62" fillId="0" borderId="89" xfId="3" applyFont="1" applyBorder="1" applyAlignment="1">
      <alignment horizontal="center" vertical="center" textRotation="255"/>
    </xf>
    <xf numFmtId="0" fontId="62" fillId="0" borderId="58" xfId="3" applyFont="1" applyBorder="1" applyAlignment="1">
      <alignment horizontal="center" vertical="center"/>
    </xf>
    <xf numFmtId="0" fontId="62" fillId="0" borderId="120" xfId="3" applyFont="1" applyBorder="1" applyAlignment="1">
      <alignment vertical="center"/>
    </xf>
    <xf numFmtId="0" fontId="62" fillId="0" borderId="114" xfId="3" applyFont="1" applyBorder="1" applyAlignment="1">
      <alignment vertical="center"/>
    </xf>
    <xf numFmtId="0" fontId="62" fillId="0" borderId="120" xfId="3" applyFont="1" applyBorder="1" applyAlignment="1">
      <alignment horizontal="center"/>
    </xf>
    <xf numFmtId="0" fontId="62" fillId="0" borderId="114" xfId="3" applyFont="1" applyBorder="1" applyAlignment="1">
      <alignment horizontal="center"/>
    </xf>
    <xf numFmtId="0" fontId="62" fillId="0" borderId="8" xfId="3" applyFont="1" applyBorder="1" applyAlignment="1">
      <alignment horizontal="center" vertical="center" shrinkToFit="1"/>
    </xf>
    <xf numFmtId="0" fontId="62" fillId="0" borderId="101" xfId="3" applyFont="1" applyBorder="1" applyAlignment="1">
      <alignment horizontal="center" vertical="distributed" textRotation="255" justifyLastLine="1"/>
    </xf>
    <xf numFmtId="0" fontId="62" fillId="0" borderId="138" xfId="3" applyFont="1" applyBorder="1" applyAlignment="1">
      <alignment horizontal="center" vertical="center" shrinkToFit="1"/>
    </xf>
    <xf numFmtId="0" fontId="62" fillId="0" borderId="0" xfId="3" applyFont="1" applyAlignment="1">
      <alignment vertical="center"/>
    </xf>
    <xf numFmtId="0" fontId="62" fillId="0" borderId="36" xfId="3" applyFont="1" applyBorder="1" applyAlignment="1">
      <alignment vertical="center"/>
    </xf>
    <xf numFmtId="0" fontId="74" fillId="0" borderId="0" xfId="3" applyFont="1"/>
    <xf numFmtId="0" fontId="62" fillId="0" borderId="141" xfId="3" applyFont="1" applyBorder="1" applyAlignment="1">
      <alignment horizontal="center" vertical="center" shrinkToFit="1"/>
    </xf>
    <xf numFmtId="38" fontId="74" fillId="0" borderId="0" xfId="3" applyNumberFormat="1" applyFont="1"/>
    <xf numFmtId="0" fontId="62" fillId="0" borderId="134" xfId="3" applyFont="1" applyBorder="1" applyAlignment="1">
      <alignment horizontal="center" vertical="center" shrinkToFit="1"/>
    </xf>
    <xf numFmtId="38" fontId="9" fillId="0" borderId="0" xfId="2" applyFont="1" applyAlignment="1" applyProtection="1">
      <alignment horizontal="center" vertical="center" shrinkToFit="1"/>
    </xf>
    <xf numFmtId="38" fontId="62" fillId="0" borderId="131" xfId="2" applyFont="1" applyFill="1" applyBorder="1" applyAlignment="1">
      <alignment horizontal="right" vertical="center"/>
    </xf>
    <xf numFmtId="38" fontId="7" fillId="0" borderId="176" xfId="2" applyFont="1" applyBorder="1" applyAlignment="1" applyProtection="1">
      <alignment vertical="center"/>
    </xf>
    <xf numFmtId="38" fontId="10" fillId="0" borderId="48" xfId="2" applyFont="1" applyBorder="1" applyAlignment="1" applyProtection="1">
      <alignment horizontal="right" vertical="center" shrinkToFit="1"/>
    </xf>
    <xf numFmtId="0" fontId="17" fillId="0" borderId="89" xfId="0" applyFont="1" applyBorder="1" applyAlignment="1">
      <alignment horizontal="center" vertical="center"/>
    </xf>
    <xf numFmtId="38" fontId="56" fillId="0" borderId="46" xfId="2" applyFont="1" applyFill="1" applyBorder="1" applyAlignment="1" applyProtection="1">
      <alignment vertical="center"/>
    </xf>
    <xf numFmtId="38" fontId="1" fillId="3" borderId="33" xfId="2" applyFont="1" applyFill="1" applyBorder="1" applyAlignment="1" applyProtection="1">
      <alignment horizontal="centerContinuous" vertical="center"/>
    </xf>
    <xf numFmtId="38" fontId="1" fillId="3" borderId="85" xfId="2" applyFont="1" applyFill="1" applyBorder="1" applyAlignment="1" applyProtection="1">
      <alignment horizontal="centerContinuous" vertical="center"/>
    </xf>
    <xf numFmtId="38" fontId="35" fillId="7" borderId="177" xfId="2" applyFont="1" applyFill="1" applyBorder="1" applyAlignment="1" applyProtection="1">
      <alignment vertical="center"/>
      <protection locked="0"/>
    </xf>
    <xf numFmtId="38" fontId="7" fillId="0" borderId="169" xfId="2" applyFont="1" applyBorder="1" applyAlignment="1" applyProtection="1">
      <alignment vertical="center"/>
    </xf>
    <xf numFmtId="38" fontId="35" fillId="0" borderId="170" xfId="2" applyFont="1" applyFill="1" applyBorder="1" applyAlignment="1" applyProtection="1">
      <alignment vertical="center"/>
      <protection locked="0"/>
    </xf>
    <xf numFmtId="38" fontId="2" fillId="0" borderId="169" xfId="2" applyFont="1" applyFill="1" applyBorder="1" applyAlignment="1" applyProtection="1">
      <alignment vertical="center"/>
    </xf>
    <xf numFmtId="38" fontId="69" fillId="0" borderId="18" xfId="2" applyFont="1" applyBorder="1" applyAlignment="1" applyProtection="1">
      <alignment vertical="center" shrinkToFit="1"/>
    </xf>
    <xf numFmtId="38" fontId="2" fillId="0" borderId="177" xfId="2" applyFont="1" applyFill="1" applyBorder="1" applyAlignment="1" applyProtection="1">
      <alignment horizontal="left" vertical="center"/>
    </xf>
    <xf numFmtId="38" fontId="86" fillId="0" borderId="178" xfId="2" applyFont="1" applyFill="1" applyBorder="1" applyAlignment="1" applyProtection="1">
      <alignment horizontal="left" vertical="center"/>
    </xf>
    <xf numFmtId="38" fontId="89" fillId="0" borderId="135" xfId="2" applyFont="1" applyFill="1" applyBorder="1" applyAlignment="1">
      <alignment vertical="center"/>
    </xf>
    <xf numFmtId="0" fontId="89" fillId="0" borderId="6" xfId="3" applyFont="1" applyBorder="1" applyAlignment="1">
      <alignment horizontal="center" vertical="center" shrinkToFit="1"/>
    </xf>
    <xf numFmtId="0" fontId="89" fillId="0" borderId="130" xfId="3" applyFont="1" applyBorder="1" applyAlignment="1">
      <alignment horizontal="center" vertical="center" shrinkToFit="1"/>
    </xf>
    <xf numFmtId="38" fontId="28" fillId="8" borderId="73" xfId="2" applyFont="1" applyFill="1" applyBorder="1" applyAlignment="1" applyProtection="1">
      <alignment vertical="center"/>
      <protection locked="0"/>
    </xf>
    <xf numFmtId="38" fontId="85" fillId="0" borderId="81" xfId="2" applyFont="1" applyBorder="1" applyAlignment="1" applyProtection="1">
      <alignment vertical="center"/>
    </xf>
    <xf numFmtId="38" fontId="85" fillId="0" borderId="83" xfId="2" applyFont="1" applyBorder="1" applyAlignment="1" applyProtection="1">
      <alignment vertical="center"/>
    </xf>
    <xf numFmtId="38" fontId="86" fillId="0" borderId="34" xfId="2" applyFont="1" applyBorder="1" applyAlignment="1" applyProtection="1">
      <alignment vertical="center"/>
    </xf>
    <xf numFmtId="38" fontId="86" fillId="0" borderId="51" xfId="2" applyFont="1" applyBorder="1" applyAlignment="1" applyProtection="1">
      <alignment vertical="center"/>
    </xf>
    <xf numFmtId="38" fontId="86" fillId="0" borderId="20" xfId="2" applyFont="1" applyBorder="1" applyAlignment="1" applyProtection="1">
      <alignment vertical="center"/>
    </xf>
    <xf numFmtId="38" fontId="85" fillId="0" borderId="20" xfId="2" applyFont="1" applyBorder="1" applyAlignment="1" applyProtection="1">
      <alignment vertical="center"/>
    </xf>
    <xf numFmtId="38" fontId="86" fillId="0" borderId="20" xfId="2" applyFont="1" applyFill="1" applyBorder="1" applyAlignment="1" applyProtection="1">
      <alignment vertical="center"/>
    </xf>
    <xf numFmtId="38" fontId="84" fillId="0" borderId="18" xfId="2" applyFont="1" applyBorder="1" applyAlignment="1" applyProtection="1">
      <alignment vertical="center"/>
    </xf>
    <xf numFmtId="38" fontId="84" fillId="0" borderId="88" xfId="2" applyFont="1" applyBorder="1" applyAlignment="1" applyProtection="1">
      <alignment vertical="center"/>
    </xf>
    <xf numFmtId="38" fontId="50" fillId="0" borderId="115" xfId="2" applyFont="1" applyBorder="1" applyAlignment="1" applyProtection="1">
      <alignment horizontal="center" vertical="center"/>
    </xf>
    <xf numFmtId="38" fontId="50" fillId="0" borderId="98" xfId="2" applyFont="1" applyBorder="1" applyAlignment="1" applyProtection="1">
      <alignment horizontal="center" vertical="center"/>
    </xf>
    <xf numFmtId="38" fontId="50" fillId="0" borderId="145" xfId="2" applyFont="1" applyBorder="1" applyAlignment="1" applyProtection="1">
      <alignment horizontal="center" vertical="center"/>
    </xf>
    <xf numFmtId="38" fontId="47" fillId="2" borderId="120" xfId="2" applyFont="1" applyFill="1" applyBorder="1" applyAlignment="1" applyProtection="1">
      <alignment horizontal="center" vertical="center"/>
    </xf>
    <xf numFmtId="38" fontId="47" fillId="2" borderId="114" xfId="2" applyFont="1" applyFill="1" applyBorder="1" applyAlignment="1" applyProtection="1">
      <alignment horizontal="center" vertical="center"/>
    </xf>
    <xf numFmtId="38" fontId="47" fillId="2" borderId="121" xfId="2" applyFont="1" applyFill="1" applyBorder="1" applyAlignment="1" applyProtection="1">
      <alignment horizontal="center" vertical="center"/>
    </xf>
    <xf numFmtId="38" fontId="47" fillId="2" borderId="0" xfId="2" applyFont="1" applyFill="1" applyBorder="1" applyAlignment="1" applyProtection="1">
      <alignment horizontal="center" vertical="center"/>
    </xf>
    <xf numFmtId="38" fontId="47" fillId="2" borderId="89" xfId="2" applyFont="1" applyFill="1" applyBorder="1" applyAlignment="1" applyProtection="1">
      <alignment horizontal="center" vertical="center"/>
    </xf>
    <xf numFmtId="38" fontId="47" fillId="2" borderId="36" xfId="2" applyFont="1" applyFill="1" applyBorder="1" applyAlignment="1" applyProtection="1">
      <alignment horizontal="center" vertical="center"/>
    </xf>
    <xf numFmtId="38" fontId="53" fillId="4" borderId="89" xfId="2" applyFont="1" applyFill="1" applyBorder="1" applyAlignment="1" applyProtection="1">
      <alignment horizontal="center" vertical="center" shrinkToFit="1"/>
      <protection locked="0"/>
    </xf>
    <xf numFmtId="38" fontId="53" fillId="4" borderId="15" xfId="2" applyFont="1" applyFill="1" applyBorder="1" applyAlignment="1" applyProtection="1">
      <alignment horizontal="center" vertical="center" shrinkToFit="1"/>
      <protection locked="0"/>
    </xf>
    <xf numFmtId="0" fontId="0" fillId="0" borderId="56" xfId="0" applyBorder="1" applyAlignment="1">
      <alignment vertical="center"/>
    </xf>
    <xf numFmtId="38" fontId="17" fillId="0" borderId="102" xfId="1" applyNumberFormat="1" applyFont="1" applyBorder="1" applyAlignment="1" applyProtection="1">
      <alignment horizontal="center" vertical="center"/>
    </xf>
    <xf numFmtId="38" fontId="17" fillId="0" borderId="72" xfId="1" applyNumberFormat="1" applyFont="1" applyBorder="1" applyAlignment="1" applyProtection="1">
      <alignment horizontal="center" vertical="center"/>
    </xf>
    <xf numFmtId="38" fontId="17" fillId="0" borderId="61" xfId="1" applyNumberFormat="1" applyFont="1" applyBorder="1" applyAlignment="1" applyProtection="1">
      <alignment horizontal="center" vertical="center"/>
    </xf>
    <xf numFmtId="38" fontId="47" fillId="2" borderId="57" xfId="2" applyFont="1" applyFill="1" applyBorder="1" applyAlignment="1" applyProtection="1">
      <alignment horizontal="center" vertical="center"/>
    </xf>
    <xf numFmtId="38" fontId="47" fillId="2" borderId="58" xfId="2" applyFont="1" applyFill="1" applyBorder="1" applyAlignment="1" applyProtection="1">
      <alignment horizontal="center" vertical="center"/>
    </xf>
    <xf numFmtId="38" fontId="47" fillId="2" borderId="59" xfId="2" applyFont="1" applyFill="1" applyBorder="1" applyAlignment="1" applyProtection="1">
      <alignment horizontal="center" vertical="center"/>
    </xf>
    <xf numFmtId="38" fontId="36" fillId="4" borderId="89" xfId="2" applyFont="1" applyFill="1" applyBorder="1" applyAlignment="1" applyProtection="1">
      <alignment horizontal="center" vertical="center" shrinkToFit="1"/>
      <protection locked="0"/>
    </xf>
    <xf numFmtId="38" fontId="36" fillId="4" borderId="36" xfId="2" applyFont="1" applyFill="1" applyBorder="1" applyAlignment="1" applyProtection="1">
      <alignment horizontal="center" vertical="center" shrinkToFit="1"/>
      <protection locked="0"/>
    </xf>
    <xf numFmtId="38" fontId="47" fillId="2" borderId="68" xfId="2" applyFont="1" applyFill="1" applyBorder="1" applyAlignment="1" applyProtection="1">
      <alignment horizontal="center" vertical="center"/>
    </xf>
    <xf numFmtId="0" fontId="0" fillId="0" borderId="58" xfId="0" applyBorder="1" applyAlignment="1">
      <alignment vertical="center"/>
    </xf>
    <xf numFmtId="0" fontId="0" fillId="0" borderId="46" xfId="0" applyBorder="1" applyAlignment="1">
      <alignment vertical="center"/>
    </xf>
    <xf numFmtId="58" fontId="53" fillId="4" borderId="89" xfId="2" applyNumberFormat="1" applyFont="1" applyFill="1" applyBorder="1" applyAlignment="1" applyProtection="1">
      <alignment horizontal="center" vertical="center"/>
      <protection locked="0"/>
    </xf>
    <xf numFmtId="58" fontId="53" fillId="4" borderId="36" xfId="2" applyNumberFormat="1" applyFont="1" applyFill="1" applyBorder="1" applyAlignment="1" applyProtection="1">
      <alignment horizontal="center" vertical="center"/>
      <protection locked="0"/>
    </xf>
    <xf numFmtId="58" fontId="53" fillId="4" borderId="144" xfId="2" applyNumberFormat="1" applyFont="1" applyFill="1" applyBorder="1" applyAlignment="1" applyProtection="1">
      <alignment horizontal="center" vertical="center"/>
      <protection locked="0"/>
    </xf>
    <xf numFmtId="38" fontId="52" fillId="4" borderId="89" xfId="2" applyFont="1" applyFill="1" applyBorder="1" applyAlignment="1" applyProtection="1">
      <alignment horizontal="center" vertical="center" shrinkToFit="1"/>
      <protection locked="0"/>
    </xf>
    <xf numFmtId="38" fontId="52" fillId="4" borderId="36" xfId="2" applyFont="1" applyFill="1" applyBorder="1" applyAlignment="1" applyProtection="1">
      <alignment horizontal="center" vertical="center" shrinkToFit="1"/>
      <protection locked="0"/>
    </xf>
    <xf numFmtId="38" fontId="52" fillId="4" borderId="15" xfId="2" applyFont="1" applyFill="1" applyBorder="1" applyAlignment="1" applyProtection="1">
      <alignment horizontal="center" vertical="center" shrinkToFit="1"/>
      <protection locked="0"/>
    </xf>
    <xf numFmtId="38" fontId="31" fillId="0" borderId="89" xfId="2" applyFont="1" applyBorder="1" applyAlignment="1" applyProtection="1">
      <alignment horizontal="right" vertical="center"/>
    </xf>
    <xf numFmtId="38" fontId="31" fillId="0" borderId="36" xfId="2" applyFont="1" applyBorder="1" applyAlignment="1" applyProtection="1">
      <alignment horizontal="right" vertical="center"/>
    </xf>
    <xf numFmtId="38" fontId="22" fillId="0" borderId="68" xfId="2" applyFont="1" applyFill="1" applyBorder="1" applyAlignment="1" applyProtection="1">
      <alignment horizontal="center" vertical="center"/>
    </xf>
    <xf numFmtId="38" fontId="22" fillId="0" borderId="46" xfId="2" applyFont="1" applyFill="1" applyBorder="1" applyAlignment="1" applyProtection="1">
      <alignment horizontal="center" vertical="center"/>
    </xf>
    <xf numFmtId="38" fontId="19" fillId="2" borderId="0" xfId="2" applyFont="1" applyFill="1" applyAlignment="1" applyProtection="1">
      <alignment horizontal="center" vertical="center" textRotation="255"/>
    </xf>
    <xf numFmtId="38" fontId="41" fillId="0" borderId="146" xfId="2" applyFont="1" applyBorder="1" applyAlignment="1" applyProtection="1">
      <alignment horizontal="center" vertical="center" textRotation="255"/>
    </xf>
    <xf numFmtId="38" fontId="41" fillId="0" borderId="53" xfId="2" applyFont="1" applyBorder="1" applyAlignment="1" applyProtection="1">
      <alignment horizontal="center" vertical="center" textRotation="255"/>
    </xf>
    <xf numFmtId="38" fontId="41" fillId="0" borderId="35" xfId="2" applyFont="1" applyBorder="1" applyAlignment="1" applyProtection="1">
      <alignment horizontal="center" vertical="center" textRotation="255"/>
    </xf>
    <xf numFmtId="38" fontId="41" fillId="0" borderId="31" xfId="2" applyFont="1" applyBorder="1" applyAlignment="1" applyProtection="1">
      <alignment horizontal="center" vertical="center" textRotation="255"/>
    </xf>
    <xf numFmtId="38" fontId="41" fillId="0" borderId="103" xfId="2" applyFont="1" applyBorder="1" applyAlignment="1" applyProtection="1">
      <alignment horizontal="center" vertical="center" textRotation="255"/>
    </xf>
    <xf numFmtId="38" fontId="41" fillId="0" borderId="42" xfId="2" applyFont="1" applyBorder="1" applyAlignment="1" applyProtection="1">
      <alignment horizontal="center" vertical="center" textRotation="255"/>
    </xf>
    <xf numFmtId="38" fontId="41" fillId="0" borderId="33" xfId="2" applyFont="1" applyBorder="1" applyAlignment="1" applyProtection="1">
      <alignment horizontal="center" vertical="center" textRotation="255"/>
    </xf>
    <xf numFmtId="38" fontId="41" fillId="0" borderId="85" xfId="2" applyFont="1" applyBorder="1" applyAlignment="1" applyProtection="1">
      <alignment horizontal="center" vertical="center" textRotation="255"/>
    </xf>
    <xf numFmtId="38" fontId="51" fillId="0" borderId="0" xfId="2" applyFont="1" applyAlignment="1" applyProtection="1">
      <alignment horizontal="center" vertical="top" textRotation="255"/>
    </xf>
    <xf numFmtId="0" fontId="0" fillId="0" borderId="0" xfId="0" applyAlignment="1">
      <alignment horizontal="center" vertical="top" textRotation="255"/>
    </xf>
    <xf numFmtId="38" fontId="19" fillId="2" borderId="103" xfId="2" applyFont="1" applyFill="1" applyBorder="1" applyAlignment="1" applyProtection="1">
      <alignment horizontal="center" vertical="center"/>
    </xf>
    <xf numFmtId="38" fontId="19" fillId="2" borderId="41" xfId="2" applyFont="1" applyFill="1" applyBorder="1" applyAlignment="1" applyProtection="1">
      <alignment horizontal="center" vertical="center"/>
    </xf>
    <xf numFmtId="38" fontId="19" fillId="2" borderId="150" xfId="2" applyFont="1" applyFill="1" applyBorder="1" applyAlignment="1" applyProtection="1">
      <alignment horizontal="center" vertical="center"/>
    </xf>
    <xf numFmtId="38" fontId="19" fillId="2" borderId="36" xfId="2" applyFont="1" applyFill="1" applyBorder="1" applyAlignment="1" applyProtection="1">
      <alignment horizontal="center" vertical="center"/>
    </xf>
    <xf numFmtId="58" fontId="41" fillId="0" borderId="120" xfId="2" applyNumberFormat="1" applyFont="1" applyBorder="1" applyAlignment="1" applyProtection="1">
      <alignment horizontal="center" vertical="center"/>
    </xf>
    <xf numFmtId="58" fontId="41" fillId="0" borderId="114" xfId="2" applyNumberFormat="1" applyFont="1" applyBorder="1" applyAlignment="1" applyProtection="1">
      <alignment horizontal="center" vertical="center"/>
    </xf>
    <xf numFmtId="58" fontId="41" fillId="0" borderId="151" xfId="2" applyNumberFormat="1" applyFont="1" applyBorder="1" applyAlignment="1" applyProtection="1">
      <alignment horizontal="center" vertical="center"/>
    </xf>
    <xf numFmtId="58" fontId="41" fillId="0" borderId="121" xfId="2" applyNumberFormat="1" applyFont="1" applyBorder="1" applyAlignment="1" applyProtection="1">
      <alignment horizontal="center" vertical="center" shrinkToFit="1"/>
    </xf>
    <xf numFmtId="58" fontId="41" fillId="0" borderId="0" xfId="2" applyNumberFormat="1" applyFont="1" applyBorder="1" applyAlignment="1" applyProtection="1">
      <alignment horizontal="center" vertical="center" shrinkToFit="1"/>
    </xf>
    <xf numFmtId="58" fontId="41" fillId="0" borderId="152" xfId="2" applyNumberFormat="1" applyFont="1" applyBorder="1" applyAlignment="1" applyProtection="1">
      <alignment horizontal="center" vertical="center"/>
    </xf>
    <xf numFmtId="58" fontId="41" fillId="0" borderId="153" xfId="2" applyNumberFormat="1" applyFont="1" applyBorder="1" applyAlignment="1" applyProtection="1">
      <alignment horizontal="center" vertical="center" shrinkToFit="1"/>
    </xf>
    <xf numFmtId="58" fontId="41" fillId="0" borderId="143" xfId="2" applyNumberFormat="1" applyFont="1" applyBorder="1" applyAlignment="1" applyProtection="1">
      <alignment horizontal="center" vertical="center" shrinkToFit="1"/>
    </xf>
    <xf numFmtId="58" fontId="41" fillId="0" borderId="154" xfId="2" applyNumberFormat="1" applyFont="1" applyBorder="1" applyAlignment="1" applyProtection="1">
      <alignment horizontal="center" vertical="center"/>
    </xf>
    <xf numFmtId="176" fontId="41" fillId="0" borderId="53" xfId="2" applyNumberFormat="1" applyFont="1" applyBorder="1" applyAlignment="1" applyProtection="1">
      <alignment horizontal="center" vertical="center"/>
    </xf>
    <xf numFmtId="176" fontId="40" fillId="0" borderId="31" xfId="0" applyNumberFormat="1" applyFont="1" applyBorder="1"/>
    <xf numFmtId="176" fontId="40" fillId="0" borderId="85" xfId="0" applyNumberFormat="1" applyFont="1" applyBorder="1"/>
    <xf numFmtId="38" fontId="31" fillId="0" borderId="130" xfId="2" applyFont="1" applyBorder="1" applyAlignment="1" applyProtection="1">
      <alignment horizontal="center" vertical="center"/>
    </xf>
    <xf numFmtId="38" fontId="31" fillId="0" borderId="142" xfId="2" applyFont="1" applyBorder="1" applyAlignment="1" applyProtection="1">
      <alignment horizontal="center" vertical="center"/>
    </xf>
    <xf numFmtId="38" fontId="31" fillId="0" borderId="0" xfId="2" applyFont="1" applyBorder="1" applyAlignment="1" applyProtection="1">
      <alignment horizontal="center" vertical="center"/>
    </xf>
    <xf numFmtId="38" fontId="31" fillId="0" borderId="152" xfId="2" applyFont="1" applyBorder="1" applyAlignment="1" applyProtection="1">
      <alignment horizontal="center" vertical="center"/>
    </xf>
    <xf numFmtId="38" fontId="31" fillId="0" borderId="143" xfId="2" applyFont="1" applyBorder="1" applyAlignment="1" applyProtection="1">
      <alignment horizontal="center" vertical="center"/>
    </xf>
    <xf numFmtId="38" fontId="31" fillId="0" borderId="154" xfId="2" applyFont="1" applyBorder="1" applyAlignment="1" applyProtection="1">
      <alignment horizontal="center" vertical="center"/>
    </xf>
    <xf numFmtId="38" fontId="42" fillId="0" borderId="155" xfId="2" applyFont="1" applyBorder="1" applyAlignment="1" applyProtection="1">
      <alignment horizontal="center" vertical="center"/>
    </xf>
    <xf numFmtId="38" fontId="42" fillId="0" borderId="141" xfId="2" applyFont="1" applyBorder="1" applyAlignment="1" applyProtection="1">
      <alignment horizontal="center" vertical="center"/>
    </xf>
    <xf numFmtId="38" fontId="42" fillId="0" borderId="156" xfId="2" applyFont="1" applyBorder="1" applyAlignment="1" applyProtection="1">
      <alignment horizontal="center" vertical="center"/>
    </xf>
    <xf numFmtId="38" fontId="42" fillId="0" borderId="44" xfId="2" applyFont="1" applyBorder="1" applyAlignment="1" applyProtection="1">
      <alignment horizontal="center" vertical="center"/>
    </xf>
    <xf numFmtId="38" fontId="42" fillId="0" borderId="157" xfId="2" applyFont="1" applyBorder="1" applyAlignment="1" applyProtection="1">
      <alignment horizontal="center" vertical="center"/>
    </xf>
    <xf numFmtId="38" fontId="42" fillId="0" borderId="34" xfId="2" applyFont="1" applyBorder="1" applyAlignment="1" applyProtection="1">
      <alignment horizontal="center" vertical="center"/>
    </xf>
    <xf numFmtId="38" fontId="39" fillId="0" borderId="146" xfId="2" applyFont="1" applyBorder="1" applyAlignment="1" applyProtection="1">
      <alignment horizontal="center" vertical="center" shrinkToFit="1"/>
    </xf>
    <xf numFmtId="38" fontId="39" fillId="0" borderId="114" xfId="2" applyFont="1" applyBorder="1" applyAlignment="1" applyProtection="1">
      <alignment horizontal="center" vertical="center" shrinkToFit="1"/>
    </xf>
    <xf numFmtId="38" fontId="39" fillId="0" borderId="35" xfId="2" applyFont="1" applyBorder="1" applyAlignment="1" applyProtection="1">
      <alignment horizontal="center" vertical="center" shrinkToFit="1"/>
    </xf>
    <xf numFmtId="38" fontId="39" fillId="0" borderId="0" xfId="2" applyFont="1" applyBorder="1" applyAlignment="1" applyProtection="1">
      <alignment horizontal="center" vertical="center" shrinkToFit="1"/>
    </xf>
    <xf numFmtId="38" fontId="39" fillId="0" borderId="0" xfId="2" applyFont="1" applyFill="1" applyBorder="1" applyAlignment="1" applyProtection="1">
      <alignment horizontal="center" vertical="center" shrinkToFit="1"/>
    </xf>
    <xf numFmtId="38" fontId="39" fillId="0" borderId="33" xfId="2" applyFont="1" applyBorder="1" applyAlignment="1" applyProtection="1">
      <alignment horizontal="center" vertical="center" shrinkToFit="1"/>
    </xf>
    <xf numFmtId="38" fontId="39" fillId="0" borderId="143" xfId="2" applyFont="1" applyBorder="1" applyAlignment="1" applyProtection="1">
      <alignment horizontal="center" vertical="center" shrinkToFit="1"/>
    </xf>
    <xf numFmtId="38" fontId="8" fillId="0" borderId="101" xfId="2" applyFont="1" applyBorder="1" applyAlignment="1" applyProtection="1">
      <alignment horizontal="left" vertical="center"/>
    </xf>
    <xf numFmtId="38" fontId="8" fillId="0" borderId="44" xfId="2" applyFont="1" applyBorder="1" applyAlignment="1" applyProtection="1">
      <alignment horizontal="left" vertical="center"/>
    </xf>
    <xf numFmtId="38" fontId="8" fillId="0" borderId="34" xfId="2" applyFont="1" applyBorder="1" applyAlignment="1" applyProtection="1">
      <alignment horizontal="left" vertical="center"/>
    </xf>
    <xf numFmtId="38" fontId="40" fillId="0" borderId="114" xfId="2" applyFont="1" applyBorder="1" applyAlignment="1" applyProtection="1">
      <alignment horizontal="center" vertical="center" shrinkToFit="1"/>
    </xf>
    <xf numFmtId="38" fontId="40" fillId="0" borderId="101" xfId="2" applyFont="1" applyBorder="1" applyAlignment="1" applyProtection="1">
      <alignment horizontal="center" vertical="center" shrinkToFit="1"/>
    </xf>
    <xf numFmtId="38" fontId="40" fillId="0" borderId="0" xfId="2" applyFont="1" applyBorder="1" applyAlignment="1" applyProtection="1">
      <alignment horizontal="center" vertical="center" shrinkToFit="1"/>
    </xf>
    <xf numFmtId="38" fontId="40" fillId="0" borderId="44" xfId="2" applyFont="1" applyBorder="1" applyAlignment="1" applyProtection="1">
      <alignment horizontal="center" vertical="center" shrinkToFit="1"/>
    </xf>
    <xf numFmtId="38" fontId="40" fillId="0" borderId="143" xfId="2" applyFont="1" applyBorder="1" applyAlignment="1" applyProtection="1">
      <alignment horizontal="center" vertical="center" shrinkToFit="1"/>
    </xf>
    <xf numFmtId="38" fontId="40" fillId="0" borderId="34" xfId="2" applyFont="1" applyBorder="1" applyAlignment="1" applyProtection="1">
      <alignment horizontal="center" vertical="center" shrinkToFit="1"/>
    </xf>
    <xf numFmtId="38" fontId="39" fillId="0" borderId="101" xfId="2" applyFont="1" applyBorder="1" applyAlignment="1" applyProtection="1">
      <alignment horizontal="center" vertical="center" shrinkToFit="1"/>
    </xf>
    <xf numFmtId="38" fontId="39" fillId="0" borderId="44" xfId="2" applyFont="1" applyBorder="1" applyAlignment="1" applyProtection="1">
      <alignment horizontal="center" vertical="center" shrinkToFit="1"/>
    </xf>
    <xf numFmtId="38" fontId="39" fillId="0" borderId="34" xfId="2" applyFont="1" applyBorder="1" applyAlignment="1" applyProtection="1">
      <alignment horizontal="center" vertical="center" shrinkToFit="1"/>
    </xf>
    <xf numFmtId="38" fontId="41" fillId="0" borderId="107" xfId="2" applyFont="1" applyBorder="1" applyAlignment="1" applyProtection="1">
      <alignment horizontal="center" vertical="center" textRotation="255"/>
    </xf>
    <xf numFmtId="38" fontId="41" fillId="0" borderId="52" xfId="2" applyFont="1" applyBorder="1" applyAlignment="1" applyProtection="1">
      <alignment horizontal="center" vertical="center" textRotation="255"/>
    </xf>
    <xf numFmtId="0" fontId="0" fillId="0" borderId="52" xfId="0" applyBorder="1" applyAlignment="1">
      <alignment vertical="center"/>
    </xf>
    <xf numFmtId="38" fontId="0" fillId="0" borderId="147" xfId="2" applyFont="1" applyBorder="1" applyAlignment="1" applyProtection="1">
      <alignment horizontal="center" vertical="center" textRotation="255" shrinkToFit="1"/>
    </xf>
    <xf numFmtId="38" fontId="17" fillId="0" borderId="50" xfId="2" applyFont="1" applyBorder="1" applyAlignment="1" applyProtection="1">
      <alignment horizontal="center" vertical="center" textRotation="255" shrinkToFit="1"/>
    </xf>
    <xf numFmtId="38" fontId="17" fillId="0" borderId="25" xfId="2" applyFont="1" applyBorder="1" applyAlignment="1" applyProtection="1">
      <alignment horizontal="center" vertical="center" textRotation="255" shrinkToFit="1"/>
    </xf>
    <xf numFmtId="38" fontId="56" fillId="0" borderId="79" xfId="2" applyFont="1" applyFill="1" applyBorder="1" applyAlignment="1" applyProtection="1">
      <alignment vertical="center"/>
    </xf>
    <xf numFmtId="38" fontId="2" fillId="0" borderId="51" xfId="2" applyFont="1" applyFill="1" applyBorder="1" applyAlignment="1" applyProtection="1">
      <alignment vertical="center"/>
    </xf>
    <xf numFmtId="38" fontId="35" fillId="7" borderId="55" xfId="2" applyFont="1" applyFill="1" applyBorder="1" applyAlignment="1" applyProtection="1">
      <alignment vertical="center"/>
      <protection locked="0"/>
    </xf>
    <xf numFmtId="0" fontId="0" fillId="0" borderId="32" xfId="0" applyBorder="1" applyAlignment="1">
      <alignment vertical="center"/>
    </xf>
    <xf numFmtId="38" fontId="0" fillId="0" borderId="50" xfId="2" applyFont="1" applyBorder="1" applyAlignment="1" applyProtection="1">
      <alignment horizontal="center" vertical="center" textRotation="255"/>
    </xf>
    <xf numFmtId="0" fontId="0" fillId="0" borderId="50" xfId="0" applyBorder="1" applyAlignment="1">
      <alignment horizontal="center" vertical="center" textRotation="255"/>
    </xf>
    <xf numFmtId="38" fontId="1" fillId="0" borderId="48" xfId="2" applyFont="1" applyBorder="1" applyAlignment="1" applyProtection="1">
      <alignment horizontal="center" vertical="center" shrinkToFit="1"/>
    </xf>
    <xf numFmtId="38" fontId="1" fillId="0" borderId="50" xfId="2" applyFont="1" applyBorder="1" applyAlignment="1" applyProtection="1">
      <alignment horizontal="center" vertical="center" shrinkToFit="1"/>
    </xf>
    <xf numFmtId="0" fontId="41" fillId="0" borderId="146" xfId="0" applyFont="1" applyBorder="1" applyAlignment="1">
      <alignment horizontal="center" vertical="center" textRotation="255"/>
    </xf>
    <xf numFmtId="0" fontId="41" fillId="0" borderId="53" xfId="0" applyFont="1" applyBorder="1" applyAlignment="1">
      <alignment horizontal="center" vertical="center" textRotation="255"/>
    </xf>
    <xf numFmtId="0" fontId="41" fillId="0" borderId="35" xfId="0" applyFont="1" applyBorder="1" applyAlignment="1">
      <alignment horizontal="center" vertical="center" textRotation="255"/>
    </xf>
    <xf numFmtId="0" fontId="41" fillId="0" borderId="31" xfId="0" applyFont="1" applyBorder="1" applyAlignment="1">
      <alignment horizontal="center" vertical="center" textRotation="255"/>
    </xf>
    <xf numFmtId="0" fontId="0" fillId="0" borderId="35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150" xfId="0" applyBorder="1" applyAlignment="1">
      <alignment vertical="center"/>
    </xf>
    <xf numFmtId="0" fontId="0" fillId="0" borderId="17" xfId="0" applyBorder="1" applyAlignment="1">
      <alignment vertical="center"/>
    </xf>
    <xf numFmtId="38" fontId="41" fillId="0" borderId="150" xfId="2" applyFont="1" applyBorder="1" applyAlignment="1" applyProtection="1">
      <alignment horizontal="center" vertical="center" textRotation="255"/>
    </xf>
    <xf numFmtId="38" fontId="41" fillId="0" borderId="17" xfId="2" applyFont="1" applyBorder="1" applyAlignment="1" applyProtection="1">
      <alignment horizontal="center" vertical="center" textRotation="255"/>
    </xf>
    <xf numFmtId="0" fontId="0" fillId="0" borderId="0" xfId="0" applyAlignment="1">
      <alignment horizontal="center" textRotation="255"/>
    </xf>
    <xf numFmtId="0" fontId="44" fillId="0" borderId="103" xfId="0" applyFont="1" applyBorder="1" applyAlignment="1">
      <alignment horizontal="center" vertical="center" shrinkToFit="1"/>
    </xf>
    <xf numFmtId="0" fontId="0" fillId="0" borderId="42" xfId="0" applyBorder="1" applyAlignment="1">
      <alignment vertical="center"/>
    </xf>
    <xf numFmtId="0" fontId="44" fillId="0" borderId="150" xfId="0" applyFont="1" applyBorder="1" applyAlignment="1">
      <alignment horizontal="center" vertical="center" shrinkToFit="1"/>
    </xf>
    <xf numFmtId="38" fontId="21" fillId="0" borderId="147" xfId="2" applyFont="1" applyFill="1" applyBorder="1" applyAlignment="1" applyProtection="1">
      <alignment horizontal="center" vertical="center"/>
    </xf>
    <xf numFmtId="38" fontId="21" fillId="0" borderId="50" xfId="2" applyFont="1" applyFill="1" applyBorder="1" applyAlignment="1" applyProtection="1">
      <alignment horizontal="center" vertical="center"/>
    </xf>
    <xf numFmtId="38" fontId="21" fillId="0" borderId="48" xfId="2" applyFont="1" applyBorder="1" applyAlignment="1" applyProtection="1">
      <alignment horizontal="center" vertical="center"/>
    </xf>
    <xf numFmtId="38" fontId="21" fillId="0" borderId="50" xfId="2" applyFont="1" applyBorder="1" applyAlignment="1" applyProtection="1">
      <alignment horizontal="center" vertical="center"/>
    </xf>
    <xf numFmtId="38" fontId="21" fillId="0" borderId="25" xfId="2" applyFont="1" applyBorder="1" applyAlignment="1" applyProtection="1">
      <alignment horizontal="center" vertical="center"/>
    </xf>
    <xf numFmtId="38" fontId="80" fillId="9" borderId="143" xfId="2" applyFont="1" applyFill="1" applyBorder="1" applyAlignment="1" applyProtection="1">
      <alignment horizontal="center" vertical="center"/>
    </xf>
    <xf numFmtId="38" fontId="43" fillId="0" borderId="107" xfId="2" applyFont="1" applyFill="1" applyBorder="1" applyAlignment="1" applyProtection="1">
      <alignment horizontal="center" vertical="center" textRotation="255" shrinkToFit="1"/>
    </xf>
    <xf numFmtId="38" fontId="43" fillId="0" borderId="32" xfId="2" applyFont="1" applyFill="1" applyBorder="1" applyAlignment="1" applyProtection="1">
      <alignment horizontal="center" vertical="center" textRotation="255" shrinkToFit="1"/>
    </xf>
    <xf numFmtId="38" fontId="11" fillId="0" borderId="50" xfId="2" applyFont="1" applyBorder="1" applyAlignment="1" applyProtection="1">
      <alignment horizontal="center" vertical="center" textRotation="255"/>
    </xf>
    <xf numFmtId="38" fontId="44" fillId="0" borderId="103" xfId="2" applyFont="1" applyBorder="1" applyAlignment="1" applyProtection="1"/>
    <xf numFmtId="38" fontId="44" fillId="0" borderId="41" xfId="2" applyFont="1" applyBorder="1" applyAlignment="1" applyProtection="1"/>
    <xf numFmtId="38" fontId="44" fillId="0" borderId="150" xfId="2" applyFont="1" applyBorder="1" applyAlignment="1" applyProtection="1"/>
    <xf numFmtId="38" fontId="44" fillId="0" borderId="36" xfId="2" applyFont="1" applyBorder="1" applyAlignment="1" applyProtection="1"/>
    <xf numFmtId="38" fontId="0" fillId="0" borderId="48" xfId="2" applyFont="1" applyBorder="1" applyAlignment="1" applyProtection="1">
      <alignment horizontal="center" vertical="center" textRotation="255" shrinkToFit="1"/>
    </xf>
    <xf numFmtId="38" fontId="0" fillId="0" borderId="50" xfId="2" applyFont="1" applyBorder="1" applyAlignment="1" applyProtection="1">
      <alignment horizontal="center" vertical="center" textRotation="255" shrinkToFit="1"/>
    </xf>
    <xf numFmtId="38" fontId="0" fillId="0" borderId="25" xfId="2" applyFont="1" applyBorder="1" applyAlignment="1" applyProtection="1">
      <alignment horizontal="center" vertical="center" textRotation="255" shrinkToFit="1"/>
    </xf>
    <xf numFmtId="0" fontId="41" fillId="0" borderId="100" xfId="0" applyFont="1" applyBorder="1" applyAlignment="1">
      <alignment horizontal="center" vertical="center" textRotation="255"/>
    </xf>
    <xf numFmtId="0" fontId="41" fillId="0" borderId="52" xfId="0" applyFont="1" applyBorder="1" applyAlignment="1">
      <alignment horizontal="center" vertical="center" textRotation="255"/>
    </xf>
    <xf numFmtId="0" fontId="55" fillId="0" borderId="52" xfId="0" applyFont="1" applyBorder="1" applyAlignment="1">
      <alignment horizontal="center" vertical="center" textRotation="255"/>
    </xf>
    <xf numFmtId="0" fontId="55" fillId="0" borderId="32" xfId="0" applyFont="1" applyBorder="1" applyAlignment="1">
      <alignment horizontal="center" vertical="center" textRotation="255"/>
    </xf>
    <xf numFmtId="38" fontId="0" fillId="0" borderId="48" xfId="2" applyFont="1" applyBorder="1" applyAlignment="1" applyProtection="1">
      <alignment horizontal="center" vertical="center" textRotation="255"/>
    </xf>
    <xf numFmtId="0" fontId="0" fillId="0" borderId="50" xfId="0" applyBorder="1"/>
    <xf numFmtId="0" fontId="0" fillId="0" borderId="25" xfId="0" applyBorder="1"/>
    <xf numFmtId="38" fontId="17" fillId="0" borderId="48" xfId="2" applyFont="1" applyBorder="1" applyAlignment="1" applyProtection="1">
      <alignment horizontal="center" vertical="center" textRotation="255"/>
    </xf>
    <xf numFmtId="38" fontId="17" fillId="0" borderId="50" xfId="2" applyFont="1" applyBorder="1" applyAlignment="1" applyProtection="1">
      <alignment horizontal="center" vertical="center" textRotation="255"/>
    </xf>
    <xf numFmtId="0" fontId="0" fillId="0" borderId="48" xfId="0" applyBorder="1" applyAlignment="1">
      <alignment horizontal="center" vertical="center" textRotation="255" shrinkToFit="1"/>
    </xf>
    <xf numFmtId="0" fontId="0" fillId="0" borderId="50" xfId="0" applyBorder="1" applyAlignment="1">
      <alignment horizontal="center" vertical="center" textRotation="255" shrinkToFit="1"/>
    </xf>
    <xf numFmtId="0" fontId="0" fillId="0" borderId="25" xfId="0" applyBorder="1" applyAlignment="1">
      <alignment horizontal="center" vertical="center" textRotation="255" shrinkToFit="1"/>
    </xf>
    <xf numFmtId="38" fontId="2" fillId="0" borderId="48" xfId="2" applyFont="1" applyBorder="1" applyAlignment="1" applyProtection="1">
      <alignment horizontal="center" vertical="center"/>
    </xf>
    <xf numFmtId="38" fontId="2" fillId="0" borderId="50" xfId="2" applyFont="1" applyBorder="1" applyAlignment="1" applyProtection="1">
      <alignment horizontal="center" vertical="center"/>
    </xf>
    <xf numFmtId="38" fontId="45" fillId="0" borderId="100" xfId="2" applyFont="1" applyBorder="1" applyAlignment="1" applyProtection="1">
      <alignment horizontal="center" vertical="center" textRotation="255"/>
    </xf>
    <xf numFmtId="38" fontId="45" fillId="0" borderId="32" xfId="2" applyFont="1" applyBorder="1" applyAlignment="1" applyProtection="1">
      <alignment horizontal="center" vertical="center" textRotation="255"/>
    </xf>
    <xf numFmtId="0" fontId="41" fillId="0" borderId="32" xfId="0" applyFont="1" applyBorder="1" applyAlignment="1">
      <alignment horizontal="center" vertical="center" textRotation="255"/>
    </xf>
    <xf numFmtId="38" fontId="7" fillId="0" borderId="171" xfId="2" applyFont="1" applyBorder="1" applyAlignment="1" applyProtection="1">
      <alignment horizontal="left" vertical="center"/>
    </xf>
    <xf numFmtId="38" fontId="7" fillId="0" borderId="172" xfId="2" applyFont="1" applyBorder="1" applyAlignment="1" applyProtection="1">
      <alignment horizontal="left" vertical="center"/>
    </xf>
    <xf numFmtId="38" fontId="7" fillId="0" borderId="170" xfId="2" applyFont="1" applyBorder="1" applyAlignment="1" applyProtection="1">
      <alignment horizontal="left" vertical="center"/>
    </xf>
    <xf numFmtId="38" fontId="19" fillId="2" borderId="35" xfId="2" applyFont="1" applyFill="1" applyBorder="1" applyAlignment="1" applyProtection="1">
      <alignment horizontal="center" vertical="center"/>
    </xf>
    <xf numFmtId="38" fontId="19" fillId="2" borderId="0" xfId="2" applyFont="1" applyFill="1" applyBorder="1" applyAlignment="1" applyProtection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38" fontId="2" fillId="0" borderId="25" xfId="2" applyFont="1" applyBorder="1" applyAlignment="1" applyProtection="1">
      <alignment horizontal="center" vertical="center"/>
    </xf>
    <xf numFmtId="38" fontId="19" fillId="2" borderId="0" xfId="2" applyFont="1" applyFill="1" applyAlignment="1" applyProtection="1">
      <alignment horizontal="center" textRotation="255"/>
    </xf>
    <xf numFmtId="38" fontId="19" fillId="2" borderId="0" xfId="2" applyFont="1" applyFill="1" applyAlignment="1" applyProtection="1">
      <alignment horizontal="center" vertical="top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38" fontId="2" fillId="0" borderId="48" xfId="2" applyFont="1" applyBorder="1" applyAlignment="1" applyProtection="1">
      <alignment horizontal="center" vertical="center" shrinkToFit="1"/>
    </xf>
    <xf numFmtId="38" fontId="2" fillId="0" borderId="25" xfId="2" applyFont="1" applyBorder="1" applyAlignment="1" applyProtection="1">
      <alignment horizontal="center" vertical="center" shrinkToFit="1"/>
    </xf>
    <xf numFmtId="0" fontId="17" fillId="0" borderId="158" xfId="0" applyFont="1" applyBorder="1" applyAlignment="1">
      <alignment horizontal="center" vertical="center"/>
    </xf>
    <xf numFmtId="0" fontId="17" fillId="0" borderId="121" xfId="0" applyFont="1" applyBorder="1" applyAlignment="1">
      <alignment horizontal="center" vertical="center"/>
    </xf>
    <xf numFmtId="38" fontId="44" fillId="0" borderId="35" xfId="2" applyFont="1" applyBorder="1" applyAlignment="1" applyProtection="1"/>
    <xf numFmtId="38" fontId="44" fillId="0" borderId="0" xfId="2" applyFont="1" applyBorder="1" applyAlignment="1" applyProtection="1"/>
    <xf numFmtId="38" fontId="41" fillId="0" borderId="32" xfId="2" applyFont="1" applyBorder="1" applyAlignment="1" applyProtection="1">
      <alignment horizontal="center" vertical="center" textRotation="255"/>
    </xf>
    <xf numFmtId="38" fontId="51" fillId="0" borderId="0" xfId="2" applyFont="1" applyAlignment="1" applyProtection="1">
      <alignment horizontal="center" vertical="top" textRotation="255" shrinkToFit="1"/>
    </xf>
    <xf numFmtId="0" fontId="0" fillId="0" borderId="0" xfId="0" applyAlignment="1">
      <alignment horizontal="center" vertical="top" textRotation="255" shrinkToFit="1"/>
    </xf>
    <xf numFmtId="38" fontId="41" fillId="0" borderId="107" xfId="2" applyFont="1" applyFill="1" applyBorder="1" applyAlignment="1" applyProtection="1">
      <alignment horizontal="center" vertical="center" textRotation="255"/>
    </xf>
    <xf numFmtId="38" fontId="41" fillId="0" borderId="52" xfId="2" applyFont="1" applyFill="1" applyBorder="1" applyAlignment="1" applyProtection="1">
      <alignment horizontal="center" vertical="center" textRotation="255"/>
    </xf>
    <xf numFmtId="38" fontId="2" fillId="0" borderId="147" xfId="2" applyFont="1" applyBorder="1" applyAlignment="1" applyProtection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38" fontId="41" fillId="0" borderId="35" xfId="2" applyFont="1" applyBorder="1" applyAlignment="1" applyProtection="1">
      <alignment horizontal="center" vertical="center" shrinkToFit="1"/>
    </xf>
    <xf numFmtId="38" fontId="41" fillId="0" borderId="31" xfId="2" applyFont="1" applyBorder="1" applyAlignment="1" applyProtection="1">
      <alignment horizontal="center" vertical="center" shrinkToFit="1"/>
    </xf>
    <xf numFmtId="0" fontId="0" fillId="0" borderId="25" xfId="0" applyBorder="1" applyAlignment="1">
      <alignment horizontal="center" vertical="center"/>
    </xf>
    <xf numFmtId="38" fontId="41" fillId="0" borderId="103" xfId="2" applyFont="1" applyBorder="1" applyAlignment="1" applyProtection="1">
      <alignment horizontal="center" vertical="center" shrinkToFit="1"/>
    </xf>
    <xf numFmtId="38" fontId="41" fillId="0" borderId="42" xfId="2" applyFont="1" applyBorder="1" applyAlignment="1" applyProtection="1">
      <alignment horizontal="center" vertical="center" shrinkToFit="1"/>
    </xf>
    <xf numFmtId="38" fontId="41" fillId="0" borderId="0" xfId="2" applyFont="1" applyBorder="1" applyAlignment="1" applyProtection="1">
      <alignment horizontal="center" vertical="center" shrinkToFi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38" fontId="9" fillId="0" borderId="147" xfId="2" applyFont="1" applyBorder="1" applyAlignment="1" applyProtection="1">
      <alignment horizontal="center" vertical="center" wrapText="1"/>
    </xf>
    <xf numFmtId="38" fontId="9" fillId="0" borderId="25" xfId="2" applyFont="1" applyBorder="1" applyAlignment="1" applyProtection="1">
      <alignment horizontal="center" vertical="center" wrapText="1"/>
    </xf>
    <xf numFmtId="38" fontId="41" fillId="0" borderId="100" xfId="2" applyFont="1" applyBorder="1" applyAlignment="1" applyProtection="1">
      <alignment horizontal="center" vertical="center" textRotation="255"/>
    </xf>
    <xf numFmtId="38" fontId="41" fillId="0" borderId="107" xfId="2" applyFont="1" applyBorder="1" applyAlignment="1" applyProtection="1">
      <alignment horizontal="center" vertical="center" textRotation="255" shrinkToFit="1"/>
    </xf>
    <xf numFmtId="38" fontId="41" fillId="0" borderId="32" xfId="2" applyFont="1" applyBorder="1" applyAlignment="1" applyProtection="1">
      <alignment horizontal="center" vertical="center" textRotation="255" shrinkToFit="1"/>
    </xf>
    <xf numFmtId="38" fontId="41" fillId="0" borderId="100" xfId="2" applyFont="1" applyBorder="1" applyAlignment="1" applyProtection="1">
      <alignment horizontal="center" vertical="center" textRotation="255" shrinkToFit="1"/>
    </xf>
    <xf numFmtId="38" fontId="41" fillId="0" borderId="52" xfId="2" applyFont="1" applyBorder="1" applyAlignment="1" applyProtection="1">
      <alignment horizontal="center" vertical="center" textRotation="255" shrinkToFit="1"/>
    </xf>
    <xf numFmtId="38" fontId="7" fillId="0" borderId="27" xfId="2" applyFont="1" applyBorder="1" applyAlignment="1" applyProtection="1">
      <alignment vertical="center" shrinkToFit="1"/>
    </xf>
    <xf numFmtId="0" fontId="0" fillId="0" borderId="5" xfId="0" applyBorder="1" applyAlignment="1">
      <alignment vertical="center" shrinkToFit="1"/>
    </xf>
    <xf numFmtId="0" fontId="41" fillId="0" borderId="146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41" fillId="0" borderId="35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1" fillId="0" borderId="150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41" fillId="0" borderId="56" xfId="2" applyFont="1" applyBorder="1" applyAlignment="1" applyProtection="1">
      <alignment horizontal="center" vertical="center" textRotation="255" shrinkToFit="1"/>
    </xf>
    <xf numFmtId="38" fontId="2" fillId="0" borderId="68" xfId="2" applyFont="1" applyFill="1" applyBorder="1" applyAlignment="1" applyProtection="1">
      <alignment horizontal="center" vertical="center"/>
    </xf>
    <xf numFmtId="0" fontId="0" fillId="0" borderId="150" xfId="0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/>
    </xf>
    <xf numFmtId="38" fontId="41" fillId="0" borderId="103" xfId="2" applyFont="1" applyBorder="1" applyAlignment="1" applyProtection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top" shrinkToFit="1"/>
    </xf>
    <xf numFmtId="38" fontId="2" fillId="0" borderId="87" xfId="2" applyFont="1" applyBorder="1" applyAlignment="1" applyProtection="1">
      <alignment vertical="center"/>
    </xf>
    <xf numFmtId="38" fontId="2" fillId="0" borderId="73" xfId="2" applyFont="1" applyBorder="1" applyAlignment="1" applyProtection="1">
      <alignment vertical="center"/>
    </xf>
    <xf numFmtId="38" fontId="44" fillId="0" borderId="107" xfId="2" applyFont="1" applyBorder="1" applyAlignment="1" applyProtection="1">
      <alignment horizontal="center" vertical="center" textRotation="255" shrinkToFit="1"/>
    </xf>
    <xf numFmtId="38" fontId="44" fillId="0" borderId="52" xfId="2" applyFont="1" applyBorder="1" applyAlignment="1" applyProtection="1">
      <alignment horizontal="center" vertical="center" textRotation="255" shrinkToFit="1"/>
    </xf>
    <xf numFmtId="38" fontId="44" fillId="0" borderId="32" xfId="2" applyFont="1" applyBorder="1" applyAlignment="1" applyProtection="1">
      <alignment horizontal="center" vertical="center" textRotation="255" shrinkToFit="1"/>
    </xf>
    <xf numFmtId="38" fontId="2" fillId="0" borderId="48" xfId="2" applyFont="1" applyBorder="1" applyAlignment="1" applyProtection="1">
      <alignment horizontal="center" vertical="center" textRotation="255"/>
    </xf>
    <xf numFmtId="38" fontId="2" fillId="0" borderId="50" xfId="2" applyFont="1" applyBorder="1" applyAlignment="1" applyProtection="1">
      <alignment horizontal="center" vertical="center" textRotation="255"/>
    </xf>
    <xf numFmtId="0" fontId="0" fillId="0" borderId="50" xfId="0" applyBorder="1" applyAlignment="1">
      <alignment horizontal="center" vertical="center"/>
    </xf>
    <xf numFmtId="38" fontId="2" fillId="0" borderId="25" xfId="2" applyFont="1" applyBorder="1" applyAlignment="1" applyProtection="1">
      <alignment horizontal="center" vertical="center" textRotation="255"/>
    </xf>
    <xf numFmtId="38" fontId="15" fillId="1" borderId="27" xfId="2" applyFont="1" applyFill="1" applyBorder="1" applyAlignment="1" applyProtection="1">
      <alignment horizontal="center" vertical="center"/>
    </xf>
    <xf numFmtId="38" fontId="15" fillId="1" borderId="2" xfId="2" applyFont="1" applyFill="1" applyBorder="1" applyAlignment="1" applyProtection="1">
      <alignment horizontal="center" vertical="center"/>
    </xf>
    <xf numFmtId="38" fontId="15" fillId="1" borderId="4" xfId="2" applyFont="1" applyFill="1" applyBorder="1" applyAlignment="1" applyProtection="1">
      <alignment horizontal="center" vertical="center"/>
    </xf>
    <xf numFmtId="176" fontId="36" fillId="0" borderId="159" xfId="2" applyNumberFormat="1" applyFont="1" applyBorder="1" applyAlignment="1" applyProtection="1">
      <alignment horizontal="center" vertical="center"/>
    </xf>
    <xf numFmtId="176" fontId="36" fillId="0" borderId="160" xfId="2" applyNumberFormat="1" applyFont="1" applyBorder="1" applyAlignment="1" applyProtection="1">
      <alignment horizontal="center" vertical="center"/>
    </xf>
    <xf numFmtId="176" fontId="36" fillId="0" borderId="161" xfId="2" applyNumberFormat="1" applyFont="1" applyBorder="1" applyAlignment="1" applyProtection="1">
      <alignment horizontal="center" vertical="center"/>
    </xf>
    <xf numFmtId="38" fontId="23" fillId="0" borderId="130" xfId="2" applyFont="1" applyBorder="1" applyAlignment="1" applyProtection="1">
      <alignment horizontal="center" vertical="center"/>
    </xf>
    <xf numFmtId="38" fontId="23" fillId="0" borderId="142" xfId="2" applyFont="1" applyBorder="1" applyAlignment="1" applyProtection="1">
      <alignment horizontal="center" vertical="center"/>
    </xf>
    <xf numFmtId="38" fontId="23" fillId="0" borderId="0" xfId="2" applyFont="1" applyBorder="1" applyAlignment="1" applyProtection="1">
      <alignment horizontal="center" vertical="center"/>
    </xf>
    <xf numFmtId="38" fontId="23" fillId="0" borderId="152" xfId="2" applyFont="1" applyBorder="1" applyAlignment="1" applyProtection="1">
      <alignment horizontal="center" vertical="center"/>
    </xf>
    <xf numFmtId="38" fontId="23" fillId="0" borderId="143" xfId="2" applyFont="1" applyBorder="1" applyAlignment="1" applyProtection="1">
      <alignment horizontal="center" vertical="center"/>
    </xf>
    <xf numFmtId="38" fontId="23" fillId="0" borderId="154" xfId="2" applyFont="1" applyBorder="1" applyAlignment="1" applyProtection="1">
      <alignment horizontal="center" vertical="center"/>
    </xf>
    <xf numFmtId="38" fontId="25" fillId="0" borderId="155" xfId="2" applyFont="1" applyBorder="1" applyAlignment="1" applyProtection="1">
      <alignment horizontal="center" vertical="center" shrinkToFit="1"/>
    </xf>
    <xf numFmtId="38" fontId="25" fillId="0" borderId="141" xfId="2" applyFont="1" applyBorder="1" applyAlignment="1" applyProtection="1">
      <alignment horizontal="center" vertical="center" shrinkToFit="1"/>
    </xf>
    <xf numFmtId="38" fontId="25" fillId="0" borderId="156" xfId="2" applyFont="1" applyBorder="1" applyAlignment="1" applyProtection="1">
      <alignment horizontal="center" vertical="center" shrinkToFit="1"/>
    </xf>
    <xf numFmtId="38" fontId="25" fillId="0" borderId="44" xfId="2" applyFont="1" applyBorder="1" applyAlignment="1" applyProtection="1">
      <alignment horizontal="center" vertical="center" shrinkToFit="1"/>
    </xf>
    <xf numFmtId="38" fontId="25" fillId="0" borderId="157" xfId="2" applyFont="1" applyBorder="1" applyAlignment="1" applyProtection="1">
      <alignment horizontal="center" vertical="center" shrinkToFit="1"/>
    </xf>
    <xf numFmtId="38" fontId="25" fillId="0" borderId="34" xfId="2" applyFont="1" applyBorder="1" applyAlignment="1" applyProtection="1">
      <alignment horizontal="center" vertical="center" shrinkToFit="1"/>
    </xf>
    <xf numFmtId="38" fontId="24" fillId="0" borderId="146" xfId="2" applyFont="1" applyBorder="1" applyAlignment="1" applyProtection="1">
      <alignment horizontal="center" vertical="center" shrinkToFit="1"/>
    </xf>
    <xf numFmtId="38" fontId="24" fillId="0" borderId="114" xfId="2" applyFont="1" applyBorder="1" applyAlignment="1" applyProtection="1">
      <alignment horizontal="center" vertical="center" shrinkToFit="1"/>
    </xf>
    <xf numFmtId="38" fontId="24" fillId="0" borderId="35" xfId="2" applyFont="1" applyBorder="1" applyAlignment="1" applyProtection="1">
      <alignment horizontal="center" vertical="center" shrinkToFit="1"/>
    </xf>
    <xf numFmtId="38" fontId="24" fillId="0" borderId="0" xfId="2" applyFont="1" applyBorder="1" applyAlignment="1" applyProtection="1">
      <alignment horizontal="center" vertical="center" shrinkToFit="1"/>
    </xf>
    <xf numFmtId="38" fontId="24" fillId="0" borderId="33" xfId="2" applyFont="1" applyBorder="1" applyAlignment="1" applyProtection="1">
      <alignment horizontal="center" vertical="center" shrinkToFit="1"/>
    </xf>
    <xf numFmtId="38" fontId="24" fillId="0" borderId="143" xfId="2" applyFont="1" applyBorder="1" applyAlignment="1" applyProtection="1">
      <alignment horizontal="center" vertical="center" shrinkToFit="1"/>
    </xf>
    <xf numFmtId="38" fontId="30" fillId="0" borderId="114" xfId="2" applyFont="1" applyBorder="1" applyAlignment="1" applyProtection="1">
      <alignment horizontal="center" vertical="center" shrinkToFit="1"/>
    </xf>
    <xf numFmtId="38" fontId="30" fillId="0" borderId="101" xfId="2" applyFont="1" applyBorder="1" applyAlignment="1" applyProtection="1">
      <alignment horizontal="center" vertical="center" shrinkToFit="1"/>
    </xf>
    <xf numFmtId="38" fontId="30" fillId="0" borderId="0" xfId="2" applyFont="1" applyBorder="1" applyAlignment="1" applyProtection="1">
      <alignment horizontal="center" vertical="center" shrinkToFit="1"/>
    </xf>
    <xf numFmtId="38" fontId="30" fillId="0" borderId="44" xfId="2" applyFont="1" applyBorder="1" applyAlignment="1" applyProtection="1">
      <alignment horizontal="center" vertical="center" shrinkToFit="1"/>
    </xf>
    <xf numFmtId="38" fontId="30" fillId="0" borderId="143" xfId="2" applyFont="1" applyBorder="1" applyAlignment="1" applyProtection="1">
      <alignment horizontal="center" vertical="center" shrinkToFit="1"/>
    </xf>
    <xf numFmtId="38" fontId="30" fillId="0" borderId="34" xfId="2" applyFont="1" applyBorder="1" applyAlignment="1" applyProtection="1">
      <alignment horizontal="center" vertical="center" shrinkToFit="1"/>
    </xf>
    <xf numFmtId="38" fontId="24" fillId="0" borderId="101" xfId="2" applyFont="1" applyBorder="1" applyAlignment="1" applyProtection="1">
      <alignment horizontal="center" vertical="center" shrinkToFit="1"/>
    </xf>
    <xf numFmtId="38" fontId="24" fillId="0" borderId="44" xfId="2" applyFont="1" applyBorder="1" applyAlignment="1" applyProtection="1">
      <alignment horizontal="center" vertical="center" shrinkToFit="1"/>
    </xf>
    <xf numFmtId="38" fontId="24" fillId="0" borderId="34" xfId="2" applyFont="1" applyBorder="1" applyAlignment="1" applyProtection="1">
      <alignment horizontal="center" vertical="center" shrinkToFit="1"/>
    </xf>
    <xf numFmtId="58" fontId="26" fillId="0" borderId="120" xfId="2" applyNumberFormat="1" applyFont="1" applyBorder="1" applyAlignment="1" applyProtection="1">
      <alignment horizontal="center" vertical="center"/>
    </xf>
    <xf numFmtId="58" fontId="26" fillId="0" borderId="114" xfId="2" applyNumberFormat="1" applyFont="1" applyBorder="1" applyAlignment="1" applyProtection="1">
      <alignment horizontal="center" vertical="center"/>
    </xf>
    <xf numFmtId="58" fontId="26" fillId="0" borderId="151" xfId="2" applyNumberFormat="1" applyFont="1" applyBorder="1" applyAlignment="1" applyProtection="1">
      <alignment horizontal="center" vertical="center"/>
    </xf>
    <xf numFmtId="58" fontId="26" fillId="0" borderId="121" xfId="2" applyNumberFormat="1" applyFont="1" applyBorder="1" applyAlignment="1" applyProtection="1">
      <alignment horizontal="center" vertical="center"/>
    </xf>
    <xf numFmtId="58" fontId="26" fillId="0" borderId="0" xfId="2" applyNumberFormat="1" applyFont="1" applyBorder="1" applyAlignment="1" applyProtection="1">
      <alignment horizontal="center" vertical="center"/>
    </xf>
    <xf numFmtId="58" fontId="26" fillId="0" borderId="152" xfId="2" applyNumberFormat="1" applyFont="1" applyBorder="1" applyAlignment="1" applyProtection="1">
      <alignment horizontal="center" vertical="center"/>
    </xf>
    <xf numFmtId="58" fontId="26" fillId="0" borderId="153" xfId="2" applyNumberFormat="1" applyFont="1" applyBorder="1" applyAlignment="1" applyProtection="1">
      <alignment horizontal="center" vertical="center"/>
    </xf>
    <xf numFmtId="58" fontId="26" fillId="0" borderId="143" xfId="2" applyNumberFormat="1" applyFont="1" applyBorder="1" applyAlignment="1" applyProtection="1">
      <alignment horizontal="center" vertical="center"/>
    </xf>
    <xf numFmtId="58" fontId="26" fillId="0" borderId="154" xfId="2" applyNumberFormat="1" applyFont="1" applyBorder="1" applyAlignment="1" applyProtection="1">
      <alignment horizontal="center" vertical="center"/>
    </xf>
    <xf numFmtId="38" fontId="1" fillId="3" borderId="22" xfId="2" applyFont="1" applyFill="1" applyBorder="1" applyAlignment="1" applyProtection="1">
      <alignment horizontal="center" vertical="center"/>
    </xf>
    <xf numFmtId="38" fontId="1" fillId="3" borderId="23" xfId="2" applyFont="1" applyFill="1" applyBorder="1" applyAlignment="1" applyProtection="1">
      <alignment horizontal="center" vertical="center"/>
    </xf>
    <xf numFmtId="38" fontId="24" fillId="0" borderId="0" xfId="2" applyFont="1" applyFill="1" applyBorder="1" applyAlignment="1" applyProtection="1">
      <alignment horizontal="center" vertical="center" shrinkToFit="1"/>
    </xf>
    <xf numFmtId="38" fontId="82" fillId="0" borderId="103" xfId="2" applyFont="1" applyBorder="1" applyAlignment="1" applyProtection="1">
      <alignment horizontal="center" vertical="center" textRotation="255"/>
    </xf>
    <xf numFmtId="38" fontId="82" fillId="0" borderId="42" xfId="2" applyFont="1" applyBorder="1" applyAlignment="1" applyProtection="1">
      <alignment horizontal="center" vertical="center" textRotation="255"/>
    </xf>
    <xf numFmtId="38" fontId="82" fillId="0" borderId="35" xfId="2" applyFont="1" applyBorder="1" applyAlignment="1" applyProtection="1">
      <alignment horizontal="center" vertical="center" textRotation="255"/>
    </xf>
    <xf numFmtId="38" fontId="82" fillId="0" borderId="31" xfId="2" applyFont="1" applyBorder="1" applyAlignment="1" applyProtection="1">
      <alignment horizontal="center" vertical="center" textRotation="255"/>
    </xf>
    <xf numFmtId="38" fontId="82" fillId="0" borderId="146" xfId="2" applyFont="1" applyBorder="1" applyAlignment="1" applyProtection="1">
      <alignment horizontal="center" vertical="center" textRotation="255"/>
    </xf>
    <xf numFmtId="38" fontId="82" fillId="0" borderId="53" xfId="2" applyFont="1" applyBorder="1" applyAlignment="1" applyProtection="1">
      <alignment horizontal="center" vertical="center" textRotation="255"/>
    </xf>
    <xf numFmtId="38" fontId="82" fillId="0" borderId="150" xfId="2" applyFont="1" applyBorder="1" applyAlignment="1" applyProtection="1">
      <alignment horizontal="center" vertical="center" textRotation="255"/>
    </xf>
    <xf numFmtId="38" fontId="82" fillId="0" borderId="17" xfId="2" applyFont="1" applyBorder="1" applyAlignment="1" applyProtection="1">
      <alignment horizontal="center" vertical="center" textRotation="255"/>
    </xf>
    <xf numFmtId="38" fontId="2" fillId="3" borderId="22" xfId="2" applyFont="1" applyFill="1" applyBorder="1" applyAlignment="1" applyProtection="1">
      <alignment horizontal="center" vertical="center"/>
    </xf>
    <xf numFmtId="38" fontId="2" fillId="3" borderId="23" xfId="2" applyFont="1" applyFill="1" applyBorder="1" applyAlignment="1" applyProtection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38" fontId="41" fillId="0" borderId="146" xfId="2" applyFont="1" applyBorder="1" applyAlignment="1" applyProtection="1">
      <alignment horizontal="center" vertical="center"/>
    </xf>
    <xf numFmtId="38" fontId="41" fillId="0" borderId="53" xfId="2" applyFont="1" applyBorder="1" applyAlignment="1" applyProtection="1">
      <alignment horizontal="center" vertical="center"/>
    </xf>
    <xf numFmtId="38" fontId="41" fillId="0" borderId="35" xfId="2" applyFont="1" applyBorder="1" applyAlignment="1" applyProtection="1">
      <alignment horizontal="center" vertical="center"/>
    </xf>
    <xf numFmtId="38" fontId="41" fillId="0" borderId="31" xfId="2" applyFont="1" applyBorder="1" applyAlignment="1" applyProtection="1">
      <alignment horizontal="center" vertical="center"/>
    </xf>
    <xf numFmtId="38" fontId="41" fillId="0" borderId="33" xfId="2" applyFont="1" applyBorder="1" applyAlignment="1" applyProtection="1">
      <alignment horizontal="center" vertical="center"/>
    </xf>
    <xf numFmtId="38" fontId="41" fillId="0" borderId="85" xfId="2" applyFont="1" applyBorder="1" applyAlignment="1" applyProtection="1">
      <alignment horizontal="center" vertical="center"/>
    </xf>
    <xf numFmtId="0" fontId="0" fillId="0" borderId="52" xfId="0" applyBorder="1" applyAlignment="1">
      <alignment horizontal="center" vertical="center" textRotation="255"/>
    </xf>
    <xf numFmtId="0" fontId="2" fillId="0" borderId="50" xfId="0" applyFont="1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62" fillId="0" borderId="56" xfId="3" applyFont="1" applyBorder="1" applyAlignment="1">
      <alignment horizontal="center" vertical="center" justifyLastLine="1"/>
    </xf>
    <xf numFmtId="0" fontId="81" fillId="9" borderId="56" xfId="3" applyFont="1" applyFill="1" applyBorder="1" applyAlignment="1">
      <alignment horizontal="distributed" vertical="center" justifyLastLine="1"/>
    </xf>
    <xf numFmtId="177" fontId="62" fillId="0" borderId="58" xfId="3" applyNumberFormat="1" applyFont="1" applyBorder="1" applyAlignment="1">
      <alignment horizontal="right" vertical="center"/>
    </xf>
    <xf numFmtId="177" fontId="62" fillId="0" borderId="164" xfId="3" applyNumberFormat="1" applyFont="1" applyBorder="1" applyAlignment="1">
      <alignment horizontal="right" vertical="center"/>
    </xf>
    <xf numFmtId="0" fontId="62" fillId="0" borderId="121" xfId="3" applyFont="1" applyBorder="1" applyAlignment="1">
      <alignment horizontal="center" vertical="distributed" textRotation="255" justifyLastLine="1" shrinkToFit="1"/>
    </xf>
    <xf numFmtId="0" fontId="1" fillId="0" borderId="44" xfId="0" applyFont="1" applyBorder="1" applyAlignment="1">
      <alignment horizontal="center" vertical="distributed" textRotation="255" justifyLastLine="1" shrinkToFit="1"/>
    </xf>
    <xf numFmtId="0" fontId="1" fillId="0" borderId="121" xfId="0" applyFont="1" applyBorder="1" applyAlignment="1">
      <alignment horizontal="center" vertical="distributed" textRotation="255" justifyLastLine="1" shrinkToFit="1"/>
    </xf>
    <xf numFmtId="0" fontId="1" fillId="0" borderId="89" xfId="0" applyFont="1" applyBorder="1" applyAlignment="1">
      <alignment horizontal="center" vertical="distributed" textRotation="255" justifyLastLine="1" shrinkToFit="1"/>
    </xf>
    <xf numFmtId="0" fontId="1" fillId="0" borderId="15" xfId="0" applyFont="1" applyBorder="1" applyAlignment="1">
      <alignment horizontal="center" vertical="distributed" textRotation="255" justifyLastLine="1" shrinkToFit="1"/>
    </xf>
    <xf numFmtId="0" fontId="62" fillId="0" borderId="44" xfId="3" applyFont="1" applyBorder="1" applyAlignment="1">
      <alignment horizontal="center" vertical="distributed" textRotation="255" justifyLastLine="1" shrinkToFit="1"/>
    </xf>
    <xf numFmtId="0" fontId="62" fillId="0" borderId="89" xfId="3" applyFont="1" applyBorder="1" applyAlignment="1">
      <alignment horizontal="center" vertical="distributed" textRotation="255" justifyLastLine="1" shrinkToFit="1"/>
    </xf>
    <xf numFmtId="0" fontId="62" fillId="0" borderId="15" xfId="3" applyFont="1" applyBorder="1" applyAlignment="1">
      <alignment horizontal="center" vertical="distributed" textRotation="255" justifyLastLine="1" shrinkToFit="1"/>
    </xf>
    <xf numFmtId="38" fontId="79" fillId="0" borderId="155" xfId="2" applyFont="1" applyBorder="1" applyAlignment="1" applyProtection="1">
      <alignment horizontal="center" vertical="center" shrinkToFit="1"/>
    </xf>
    <xf numFmtId="38" fontId="79" fillId="0" borderId="130" xfId="2" applyFont="1" applyBorder="1" applyAlignment="1" applyProtection="1">
      <alignment horizontal="center" vertical="center" shrinkToFit="1"/>
    </xf>
    <xf numFmtId="38" fontId="79" fillId="0" borderId="141" xfId="2" applyFont="1" applyBorder="1" applyAlignment="1" applyProtection="1">
      <alignment horizontal="center" vertical="center" shrinkToFit="1"/>
    </xf>
    <xf numFmtId="38" fontId="79" fillId="0" borderId="156" xfId="2" applyFont="1" applyBorder="1" applyAlignment="1" applyProtection="1">
      <alignment horizontal="center" vertical="center" shrinkToFit="1"/>
    </xf>
    <xf numFmtId="38" fontId="79" fillId="0" borderId="0" xfId="2" applyFont="1" applyBorder="1" applyAlignment="1" applyProtection="1">
      <alignment horizontal="center" vertical="center" shrinkToFit="1"/>
    </xf>
    <xf numFmtId="38" fontId="79" fillId="0" borderId="44" xfId="2" applyFont="1" applyBorder="1" applyAlignment="1" applyProtection="1">
      <alignment horizontal="center" vertical="center" shrinkToFit="1"/>
    </xf>
    <xf numFmtId="38" fontId="79" fillId="0" borderId="157" xfId="2" applyFont="1" applyBorder="1" applyAlignment="1" applyProtection="1">
      <alignment horizontal="center" vertical="center" shrinkToFit="1"/>
    </xf>
    <xf numFmtId="38" fontId="79" fillId="0" borderId="143" xfId="2" applyFont="1" applyBorder="1" applyAlignment="1" applyProtection="1">
      <alignment horizontal="center" vertical="center" shrinkToFit="1"/>
    </xf>
    <xf numFmtId="38" fontId="79" fillId="0" borderId="34" xfId="2" applyFont="1" applyBorder="1" applyAlignment="1" applyProtection="1">
      <alignment horizontal="center" vertical="center" shrinkToFit="1"/>
    </xf>
    <xf numFmtId="38" fontId="11" fillId="0" borderId="163" xfId="2" applyFont="1" applyBorder="1" applyAlignment="1" applyProtection="1">
      <alignment horizontal="center" vertical="center"/>
    </xf>
    <xf numFmtId="38" fontId="11" fillId="0" borderId="6" xfId="2" applyFont="1" applyBorder="1" applyAlignment="1" applyProtection="1">
      <alignment horizontal="center" vertical="center"/>
    </xf>
    <xf numFmtId="38" fontId="11" fillId="0" borderId="8" xfId="2" applyFont="1" applyBorder="1" applyAlignment="1" applyProtection="1">
      <alignment horizontal="center" vertical="center"/>
    </xf>
    <xf numFmtId="38" fontId="24" fillId="0" borderId="0" xfId="2" applyFont="1" applyBorder="1" applyAlignment="1" applyProtection="1">
      <alignment horizontal="center" vertical="center"/>
    </xf>
    <xf numFmtId="0" fontId="62" fillId="0" borderId="56" xfId="3" applyFont="1" applyBorder="1" applyAlignment="1">
      <alignment horizontal="distributed" vertical="center" justifyLastLine="1"/>
    </xf>
    <xf numFmtId="38" fontId="30" fillId="0" borderId="120" xfId="2" applyFont="1" applyBorder="1" applyAlignment="1" applyProtection="1">
      <alignment horizontal="center" vertical="center" shrinkToFit="1"/>
    </xf>
    <xf numFmtId="38" fontId="30" fillId="0" borderId="121" xfId="2" applyFont="1" applyBorder="1" applyAlignment="1" applyProtection="1">
      <alignment horizontal="center" vertical="center" shrinkToFit="1"/>
    </xf>
    <xf numFmtId="38" fontId="30" fillId="0" borderId="153" xfId="2" applyFont="1" applyBorder="1" applyAlignment="1" applyProtection="1">
      <alignment horizontal="center" vertical="center" shrinkToFit="1"/>
    </xf>
    <xf numFmtId="38" fontId="77" fillId="0" borderId="114" xfId="2" applyFont="1" applyBorder="1" applyAlignment="1" applyProtection="1">
      <alignment horizontal="center" vertical="center" shrinkToFit="1"/>
    </xf>
    <xf numFmtId="38" fontId="77" fillId="0" borderId="101" xfId="2" applyFont="1" applyBorder="1" applyAlignment="1" applyProtection="1">
      <alignment horizontal="center" vertical="center" shrinkToFit="1"/>
    </xf>
    <xf numFmtId="38" fontId="77" fillId="0" borderId="0" xfId="2" applyFont="1" applyBorder="1" applyAlignment="1" applyProtection="1">
      <alignment horizontal="center" vertical="center" shrinkToFit="1"/>
    </xf>
    <xf numFmtId="38" fontId="77" fillId="0" borderId="44" xfId="2" applyFont="1" applyBorder="1" applyAlignment="1" applyProtection="1">
      <alignment horizontal="center" vertical="center" shrinkToFit="1"/>
    </xf>
    <xf numFmtId="38" fontId="77" fillId="0" borderId="143" xfId="2" applyFont="1" applyBorder="1" applyAlignment="1" applyProtection="1">
      <alignment horizontal="center" vertical="center" shrinkToFit="1"/>
    </xf>
    <xf numFmtId="38" fontId="77" fillId="0" borderId="34" xfId="2" applyFont="1" applyBorder="1" applyAlignment="1" applyProtection="1">
      <alignment horizontal="center" vertical="center" shrinkToFit="1"/>
    </xf>
    <xf numFmtId="38" fontId="75" fillId="0" borderId="0" xfId="2" applyFont="1" applyFill="1" applyBorder="1" applyAlignment="1">
      <alignment horizontal="left" vertical="center"/>
    </xf>
    <xf numFmtId="38" fontId="15" fillId="1" borderId="158" xfId="2" applyFont="1" applyFill="1" applyBorder="1" applyAlignment="1" applyProtection="1">
      <alignment horizontal="center" vertical="center"/>
    </xf>
    <xf numFmtId="38" fontId="15" fillId="1" borderId="41" xfId="2" applyFont="1" applyFill="1" applyBorder="1" applyAlignment="1" applyProtection="1">
      <alignment horizontal="center" vertical="center"/>
    </xf>
    <xf numFmtId="38" fontId="15" fillId="1" borderId="165" xfId="2" applyFont="1" applyFill="1" applyBorder="1" applyAlignment="1" applyProtection="1">
      <alignment horizontal="center" vertical="center"/>
    </xf>
    <xf numFmtId="38" fontId="15" fillId="1" borderId="3" xfId="2" applyFont="1" applyFill="1" applyBorder="1" applyAlignment="1" applyProtection="1">
      <alignment horizontal="center" vertical="center"/>
    </xf>
    <xf numFmtId="0" fontId="62" fillId="0" borderId="68" xfId="3" applyFont="1" applyBorder="1" applyAlignment="1">
      <alignment vertical="center"/>
    </xf>
    <xf numFmtId="0" fontId="62" fillId="0" borderId="58" xfId="3" applyFont="1" applyBorder="1" applyAlignment="1">
      <alignment vertical="center"/>
    </xf>
    <xf numFmtId="0" fontId="62" fillId="0" borderId="120" xfId="3" applyFont="1" applyBorder="1" applyAlignment="1">
      <alignment horizontal="center" vertical="center" textRotation="255" shrinkToFit="1"/>
    </xf>
    <xf numFmtId="0" fontId="0" fillId="0" borderId="101" xfId="0" applyBorder="1" applyAlignment="1">
      <alignment horizontal="center" vertical="center" shrinkToFit="1"/>
    </xf>
    <xf numFmtId="0" fontId="1" fillId="0" borderId="89" xfId="0" applyFont="1" applyBorder="1" applyAlignment="1">
      <alignment horizontal="center" vertical="center" textRotation="255" shrinkToFit="1"/>
    </xf>
    <xf numFmtId="0" fontId="0" fillId="0" borderId="15" xfId="0" applyBorder="1" applyAlignment="1">
      <alignment horizontal="center" vertical="center" shrinkToFit="1"/>
    </xf>
    <xf numFmtId="0" fontId="0" fillId="0" borderId="44" xfId="0" applyBorder="1" applyAlignment="1">
      <alignment horizontal="center" vertical="distributed" textRotation="255" justifyLastLine="1" shrinkToFit="1"/>
    </xf>
    <xf numFmtId="0" fontId="0" fillId="0" borderId="121" xfId="0" applyBorder="1" applyAlignment="1">
      <alignment horizontal="center" vertical="distributed" textRotation="255" justifyLastLine="1" shrinkToFit="1"/>
    </xf>
    <xf numFmtId="0" fontId="0" fillId="0" borderId="89" xfId="0" applyBorder="1" applyAlignment="1">
      <alignment horizontal="center" vertical="distributed" textRotation="255" justifyLastLine="1" shrinkToFit="1"/>
    </xf>
    <xf numFmtId="0" fontId="0" fillId="0" borderId="15" xfId="0" applyBorder="1" applyAlignment="1">
      <alignment horizontal="center" vertical="distributed" textRotation="255" justifyLastLine="1" shrinkToFit="1"/>
    </xf>
    <xf numFmtId="0" fontId="62" fillId="0" borderId="68" xfId="3" applyFont="1" applyBorder="1" applyAlignment="1">
      <alignment horizontal="distributed" vertical="center" justifyLastLine="1"/>
    </xf>
    <xf numFmtId="0" fontId="62" fillId="0" borderId="46" xfId="3" applyFont="1" applyBorder="1" applyAlignment="1">
      <alignment horizontal="distributed" vertical="center" justifyLastLine="1"/>
    </xf>
    <xf numFmtId="0" fontId="62" fillId="0" borderId="68" xfId="3" applyFont="1" applyBorder="1" applyAlignment="1">
      <alignment horizontal="center" vertical="center" justifyLastLine="1"/>
    </xf>
    <xf numFmtId="0" fontId="62" fillId="0" borderId="46" xfId="3" applyFont="1" applyBorder="1" applyAlignment="1">
      <alignment horizontal="center" vertical="center" justifyLastLine="1"/>
    </xf>
    <xf numFmtId="38" fontId="15" fillId="1" borderId="1" xfId="2" applyFont="1" applyFill="1" applyBorder="1" applyAlignment="1" applyProtection="1">
      <alignment horizontal="center" vertical="center"/>
    </xf>
    <xf numFmtId="0" fontId="62" fillId="0" borderId="72" xfId="3" applyFont="1" applyBorder="1" applyAlignment="1">
      <alignment horizontal="center" vertical="distributed" textRotation="255" justifyLastLine="1" shrinkToFit="1"/>
    </xf>
    <xf numFmtId="0" fontId="0" fillId="0" borderId="72" xfId="0" applyBorder="1" applyAlignment="1">
      <alignment horizontal="center" vertical="distributed" textRotation="255" justifyLastLine="1" shrinkToFit="1"/>
    </xf>
    <xf numFmtId="0" fontId="0" fillId="0" borderId="61" xfId="0" applyBorder="1" applyAlignment="1">
      <alignment horizontal="center" vertical="distributed" textRotation="255" justifyLastLine="1" shrinkToFit="1"/>
    </xf>
    <xf numFmtId="0" fontId="62" fillId="0" borderId="102" xfId="3" applyFont="1" applyBorder="1" applyAlignment="1">
      <alignment horizontal="center" vertical="distributed" textRotation="255" justifyLastLine="1" shrinkToFit="1"/>
    </xf>
    <xf numFmtId="0" fontId="62" fillId="0" borderId="102" xfId="3" applyFont="1" applyBorder="1" applyAlignment="1">
      <alignment horizontal="center" vertical="center" textRotation="255" shrinkToFit="1"/>
    </xf>
    <xf numFmtId="0" fontId="0" fillId="0" borderId="61" xfId="0" applyBorder="1" applyAlignment="1">
      <alignment horizontal="center" vertical="center" textRotation="255" shrinkToFit="1"/>
    </xf>
    <xf numFmtId="38" fontId="11" fillId="0" borderId="140" xfId="2" applyFont="1" applyBorder="1" applyAlignment="1" applyProtection="1">
      <alignment horizontal="center" vertical="center"/>
    </xf>
    <xf numFmtId="38" fontId="11" fillId="0" borderId="7" xfId="2" applyFont="1" applyBorder="1" applyAlignment="1" applyProtection="1">
      <alignment horizontal="center" vertical="center"/>
    </xf>
    <xf numFmtId="38" fontId="78" fillId="0" borderId="162" xfId="2" applyFont="1" applyBorder="1" applyAlignment="1" applyProtection="1">
      <alignment horizontal="center" vertical="center"/>
    </xf>
    <xf numFmtId="38" fontId="78" fillId="0" borderId="130" xfId="2" applyFont="1" applyBorder="1" applyAlignment="1" applyProtection="1">
      <alignment horizontal="center" vertical="center"/>
    </xf>
    <xf numFmtId="38" fontId="78" fillId="0" borderId="142" xfId="2" applyFont="1" applyBorder="1" applyAlignment="1" applyProtection="1">
      <alignment horizontal="center" vertical="center"/>
    </xf>
    <xf numFmtId="38" fontId="78" fillId="0" borderId="121" xfId="2" applyFont="1" applyBorder="1" applyAlignment="1" applyProtection="1">
      <alignment horizontal="center" vertical="center"/>
    </xf>
    <xf numFmtId="38" fontId="78" fillId="0" borderId="0" xfId="2" applyFont="1" applyBorder="1" applyAlignment="1" applyProtection="1">
      <alignment horizontal="center" vertical="center"/>
    </xf>
    <xf numFmtId="38" fontId="78" fillId="0" borderId="152" xfId="2" applyFont="1" applyBorder="1" applyAlignment="1" applyProtection="1">
      <alignment horizontal="center" vertical="center"/>
    </xf>
    <xf numFmtId="38" fontId="78" fillId="0" borderId="153" xfId="2" applyFont="1" applyBorder="1" applyAlignment="1" applyProtection="1">
      <alignment horizontal="center" vertical="center"/>
    </xf>
    <xf numFmtId="38" fontId="78" fillId="0" borderId="143" xfId="2" applyFont="1" applyBorder="1" applyAlignment="1" applyProtection="1">
      <alignment horizontal="center" vertical="center"/>
    </xf>
    <xf numFmtId="38" fontId="78" fillId="0" borderId="154" xfId="2" applyFont="1" applyBorder="1" applyAlignment="1" applyProtection="1">
      <alignment horizontal="center" vertical="center"/>
    </xf>
    <xf numFmtId="0" fontId="0" fillId="0" borderId="0" xfId="0" applyAlignment="1">
      <alignment horizontal="center" vertical="center" textRotation="255"/>
    </xf>
    <xf numFmtId="0" fontId="62" fillId="0" borderId="121" xfId="3" applyFont="1" applyBorder="1" applyAlignment="1">
      <alignment horizontal="center" vertical="center" textRotation="255" shrinkToFit="1"/>
    </xf>
    <xf numFmtId="0" fontId="0" fillId="0" borderId="44" xfId="0" applyBorder="1" applyAlignment="1">
      <alignment horizontal="center" vertical="center" textRotation="255" shrinkToFit="1"/>
    </xf>
    <xf numFmtId="0" fontId="0" fillId="0" borderId="121" xfId="0" applyBorder="1" applyAlignment="1">
      <alignment horizontal="center" vertical="center" textRotation="255" shrinkToFit="1"/>
    </xf>
    <xf numFmtId="178" fontId="62" fillId="0" borderId="0" xfId="3" applyNumberFormat="1" applyFont="1" applyAlignment="1">
      <alignment horizontal="right" vertical="center"/>
    </xf>
    <xf numFmtId="178" fontId="62" fillId="0" borderId="44" xfId="3" applyNumberFormat="1" applyFont="1" applyBorder="1" applyAlignment="1">
      <alignment horizontal="right" vertical="center"/>
    </xf>
    <xf numFmtId="178" fontId="62" fillId="0" borderId="36" xfId="3" applyNumberFormat="1" applyFont="1" applyBorder="1" applyAlignment="1">
      <alignment horizontal="right" vertical="center"/>
    </xf>
    <xf numFmtId="178" fontId="62" fillId="0" borderId="15" xfId="3" applyNumberFormat="1" applyFont="1" applyBorder="1" applyAlignment="1">
      <alignment horizontal="right" vertical="center"/>
    </xf>
    <xf numFmtId="178" fontId="62" fillId="0" borderId="121" xfId="3" applyNumberFormat="1" applyFont="1" applyBorder="1" applyAlignment="1">
      <alignment horizontal="center" vertical="center"/>
    </xf>
    <xf numFmtId="178" fontId="62" fillId="0" borderId="0" xfId="3" applyNumberFormat="1" applyFont="1" applyAlignment="1">
      <alignment horizontal="center" vertical="center"/>
    </xf>
    <xf numFmtId="178" fontId="62" fillId="0" borderId="44" xfId="3" applyNumberFormat="1" applyFont="1" applyBorder="1" applyAlignment="1">
      <alignment horizontal="center" vertical="center"/>
    </xf>
    <xf numFmtId="177" fontId="73" fillId="0" borderId="89" xfId="3" applyNumberFormat="1" applyFont="1" applyBorder="1" applyAlignment="1">
      <alignment horizontal="right"/>
    </xf>
    <xf numFmtId="177" fontId="73" fillId="0" borderId="15" xfId="3" applyNumberFormat="1" applyFont="1" applyBorder="1" applyAlignment="1">
      <alignment horizontal="right"/>
    </xf>
  </cellXfs>
  <cellStyles count="5">
    <cellStyle name="ハイパーリンク" xfId="1" builtinId="8"/>
    <cellStyle name="桁区切り" xfId="2" builtinId="6"/>
    <cellStyle name="桁区切り 2" xfId="4" xr:uid="{40D6FF0F-B8D9-4F49-A0D8-FC4B20D0073A}"/>
    <cellStyle name="標準" xfId="0" builtinId="0"/>
    <cellStyle name="標準_広島営業所手配分" xfId="3" xr:uid="{00000000-0005-0000-0000-000003000000}"/>
  </cellStyles>
  <dxfs count="4">
    <dxf>
      <font>
        <condense val="0"/>
        <extend val="0"/>
        <color indexed="10"/>
      </font>
      <fill>
        <patternFill patternType="lightGray"/>
      </fill>
    </dxf>
    <dxf>
      <font>
        <condense val="0"/>
        <extend val="0"/>
        <color indexed="10"/>
      </font>
      <fill>
        <patternFill patternType="lightGray"/>
      </fill>
    </dxf>
    <dxf>
      <font>
        <condense val="0"/>
        <extend val="0"/>
        <color indexed="10"/>
      </font>
      <fill>
        <patternFill patternType="lightGray"/>
      </fill>
    </dxf>
    <dxf>
      <font>
        <condense val="0"/>
        <extend val="0"/>
        <color indexed="10"/>
      </font>
      <fill>
        <patternFill patternType="lightGray"/>
      </fill>
    </dxf>
  </dxfs>
  <tableStyles count="0" defaultTableStyle="TableStyleMedium9" defaultPivotStyle="PivotStyleLight16"/>
  <colors>
    <mruColors>
      <color rgb="FFCCFFFF"/>
      <color rgb="FFFFFF99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95250</xdr:colOff>
      <xdr:row>49</xdr:row>
      <xdr:rowOff>95250</xdr:rowOff>
    </xdr:from>
    <xdr:to>
      <xdr:col>19</xdr:col>
      <xdr:colOff>809625</xdr:colOff>
      <xdr:row>51</xdr:row>
      <xdr:rowOff>133350</xdr:rowOff>
    </xdr:to>
    <xdr:pic>
      <xdr:nvPicPr>
        <xdr:cNvPr id="103588" name="Picture 2" descr="名称未設定-6">
          <a:extLst>
            <a:ext uri="{FF2B5EF4-FFF2-40B4-BE49-F238E27FC236}">
              <a16:creationId xmlns:a16="http://schemas.microsoft.com/office/drawing/2014/main" id="{5D5E9703-9978-C6FC-692A-BDDDA2963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4050" y="15792450"/>
          <a:ext cx="15430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32769" name="Text Box 1">
          <a:extLst>
            <a:ext uri="{FF2B5EF4-FFF2-40B4-BE49-F238E27FC236}">
              <a16:creationId xmlns:a16="http://schemas.microsoft.com/office/drawing/2014/main" id="{C62599FB-D363-6E15-E3E9-ED9F47C73B36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2770" name="Text Box 2">
          <a:extLst>
            <a:ext uri="{FF2B5EF4-FFF2-40B4-BE49-F238E27FC236}">
              <a16:creationId xmlns:a16="http://schemas.microsoft.com/office/drawing/2014/main" id="{6CBD5A01-7AF7-1DCC-40A2-AC4DCC2DE9F3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26</xdr:row>
      <xdr:rowOff>209550</xdr:rowOff>
    </xdr:from>
    <xdr:to>
      <xdr:col>21</xdr:col>
      <xdr:colOff>219075</xdr:colOff>
      <xdr:row>28</xdr:row>
      <xdr:rowOff>161926</xdr:rowOff>
    </xdr:to>
    <xdr:pic>
      <xdr:nvPicPr>
        <xdr:cNvPr id="111801" name="Picture 3" descr="名称未設定-6">
          <a:extLst>
            <a:ext uri="{FF2B5EF4-FFF2-40B4-BE49-F238E27FC236}">
              <a16:creationId xmlns:a16="http://schemas.microsoft.com/office/drawing/2014/main" id="{A35BF231-E21E-5617-CB7D-86CF6F6F7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5676900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33793" name="Text Box 1">
          <a:extLst>
            <a:ext uri="{FF2B5EF4-FFF2-40B4-BE49-F238E27FC236}">
              <a16:creationId xmlns:a16="http://schemas.microsoft.com/office/drawing/2014/main" id="{4DF149DE-B4E5-F2FA-06F3-8D374208D897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3794" name="Text Box 2">
          <a:extLst>
            <a:ext uri="{FF2B5EF4-FFF2-40B4-BE49-F238E27FC236}">
              <a16:creationId xmlns:a16="http://schemas.microsoft.com/office/drawing/2014/main" id="{260D6F2E-4DD9-B10A-231B-B0031BA2496C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34</xdr:row>
      <xdr:rowOff>209550</xdr:rowOff>
    </xdr:from>
    <xdr:to>
      <xdr:col>21</xdr:col>
      <xdr:colOff>219075</xdr:colOff>
      <xdr:row>36</xdr:row>
      <xdr:rowOff>161925</xdr:rowOff>
    </xdr:to>
    <xdr:pic>
      <xdr:nvPicPr>
        <xdr:cNvPr id="112825" name="Picture 3" descr="名称未設定-6">
          <a:extLst>
            <a:ext uri="{FF2B5EF4-FFF2-40B4-BE49-F238E27FC236}">
              <a16:creationId xmlns:a16="http://schemas.microsoft.com/office/drawing/2014/main" id="{1870AD54-CA8C-C19D-59E3-A3BC0CACB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7077075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34817" name="Text Box 1">
          <a:extLst>
            <a:ext uri="{FF2B5EF4-FFF2-40B4-BE49-F238E27FC236}">
              <a16:creationId xmlns:a16="http://schemas.microsoft.com/office/drawing/2014/main" id="{0F9E06AD-FFDF-9460-D582-43BD3C7788EF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4818" name="Text Box 2">
          <a:extLst>
            <a:ext uri="{FF2B5EF4-FFF2-40B4-BE49-F238E27FC236}">
              <a16:creationId xmlns:a16="http://schemas.microsoft.com/office/drawing/2014/main" id="{86AB4148-2D9E-1379-494E-4A308D10FB12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31</xdr:row>
      <xdr:rowOff>209550</xdr:rowOff>
    </xdr:from>
    <xdr:to>
      <xdr:col>21</xdr:col>
      <xdr:colOff>219075</xdr:colOff>
      <xdr:row>33</xdr:row>
      <xdr:rowOff>161926</xdr:rowOff>
    </xdr:to>
    <xdr:pic>
      <xdr:nvPicPr>
        <xdr:cNvPr id="113849" name="Picture 3" descr="名称未設定-6">
          <a:extLst>
            <a:ext uri="{FF2B5EF4-FFF2-40B4-BE49-F238E27FC236}">
              <a16:creationId xmlns:a16="http://schemas.microsoft.com/office/drawing/2014/main" id="{BB286BA6-F6DD-380D-0F60-2D8134583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6877050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25602" name="Text Box 2">
          <a:extLst>
            <a:ext uri="{FF2B5EF4-FFF2-40B4-BE49-F238E27FC236}">
              <a16:creationId xmlns:a16="http://schemas.microsoft.com/office/drawing/2014/main" id="{137D87F1-E077-A502-43CB-8FE6A72C6BAE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25603" name="Text Box 3">
          <a:extLst>
            <a:ext uri="{FF2B5EF4-FFF2-40B4-BE49-F238E27FC236}">
              <a16:creationId xmlns:a16="http://schemas.microsoft.com/office/drawing/2014/main" id="{9091469E-A28E-6D7C-E89C-8C8310B38BBA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200025</xdr:colOff>
      <xdr:row>44</xdr:row>
      <xdr:rowOff>171450</xdr:rowOff>
    </xdr:from>
    <xdr:to>
      <xdr:col>21</xdr:col>
      <xdr:colOff>200025</xdr:colOff>
      <xdr:row>46</xdr:row>
      <xdr:rowOff>123826</xdr:rowOff>
    </xdr:to>
    <xdr:pic>
      <xdr:nvPicPr>
        <xdr:cNvPr id="105659" name="Picture 4" descr="名称未設定-6">
          <a:extLst>
            <a:ext uri="{FF2B5EF4-FFF2-40B4-BE49-F238E27FC236}">
              <a16:creationId xmlns:a16="http://schemas.microsoft.com/office/drawing/2014/main" id="{E39DE590-848A-7951-2CD1-5B37DB7F8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15850" y="9239250"/>
          <a:ext cx="136207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37889" name="Text Box 1">
          <a:extLst>
            <a:ext uri="{FF2B5EF4-FFF2-40B4-BE49-F238E27FC236}">
              <a16:creationId xmlns:a16="http://schemas.microsoft.com/office/drawing/2014/main" id="{E1EA4F00-6F84-D8F7-2AAF-39B3F86CB5E0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7890" name="Text Box 2">
          <a:extLst>
            <a:ext uri="{FF2B5EF4-FFF2-40B4-BE49-F238E27FC236}">
              <a16:creationId xmlns:a16="http://schemas.microsoft.com/office/drawing/2014/main" id="{D2B9BD65-DAE3-544D-6A23-B628EBBD453D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27</xdr:row>
      <xdr:rowOff>200025</xdr:rowOff>
    </xdr:from>
    <xdr:to>
      <xdr:col>21</xdr:col>
      <xdr:colOff>219075</xdr:colOff>
      <xdr:row>29</xdr:row>
      <xdr:rowOff>152401</xdr:rowOff>
    </xdr:to>
    <xdr:pic>
      <xdr:nvPicPr>
        <xdr:cNvPr id="114873" name="Picture 3" descr="名称未設定-6">
          <a:extLst>
            <a:ext uri="{FF2B5EF4-FFF2-40B4-BE49-F238E27FC236}">
              <a16:creationId xmlns:a16="http://schemas.microsoft.com/office/drawing/2014/main" id="{FF21D2C0-95BF-8D15-316C-9420C8B08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6467475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F89F4B6-E265-4D81-8455-FE623CB1951C}"/>
            </a:ext>
          </a:extLst>
        </xdr:cNvPr>
        <xdr:cNvSpPr txBox="1">
          <a:spLocks noChangeArrowheads="1"/>
        </xdr:cNvSpPr>
      </xdr:nvSpPr>
      <xdr:spPr bwMode="auto">
        <a:xfrm>
          <a:off x="8769350" y="508000"/>
          <a:ext cx="299701" cy="21577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870B008-C603-4D00-90BC-FADFE812831B}"/>
            </a:ext>
          </a:extLst>
        </xdr:cNvPr>
        <xdr:cNvSpPr txBox="1">
          <a:spLocks noChangeArrowheads="1"/>
        </xdr:cNvSpPr>
      </xdr:nvSpPr>
      <xdr:spPr bwMode="auto">
        <a:xfrm>
          <a:off x="10004425" y="508000"/>
          <a:ext cx="276225" cy="23483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oneCellAnchor>
    <xdr:from>
      <xdr:col>18</xdr:col>
      <xdr:colOff>209550</xdr:colOff>
      <xdr:row>27</xdr:row>
      <xdr:rowOff>209550</xdr:rowOff>
    </xdr:from>
    <xdr:ext cx="1371600" cy="342901"/>
    <xdr:pic>
      <xdr:nvPicPr>
        <xdr:cNvPr id="4" name="Picture 3" descr="名称未設定-6">
          <a:extLst>
            <a:ext uri="{FF2B5EF4-FFF2-40B4-BE49-F238E27FC236}">
              <a16:creationId xmlns:a16="http://schemas.microsoft.com/office/drawing/2014/main" id="{30BE9E3A-90DC-4706-8A56-826728ABB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68150" y="4800600"/>
          <a:ext cx="1371600" cy="342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269875</xdr:colOff>
      <xdr:row>3</xdr:row>
      <xdr:rowOff>0</xdr:rowOff>
    </xdr:from>
    <xdr:to>
      <xdr:col>15</xdr:col>
      <xdr:colOff>526793</xdr:colOff>
      <xdr:row>4</xdr:row>
      <xdr:rowOff>57215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5265174-153A-475F-B91E-580D4CE10746}"/>
            </a:ext>
          </a:extLst>
        </xdr:cNvPr>
        <xdr:cNvSpPr txBox="1">
          <a:spLocks noChangeArrowheads="1"/>
        </xdr:cNvSpPr>
      </xdr:nvSpPr>
      <xdr:spPr bwMode="auto">
        <a:xfrm>
          <a:off x="8985250" y="514350"/>
          <a:ext cx="256918" cy="2286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17</xdr:col>
      <xdr:colOff>396875</xdr:colOff>
      <xdr:row>3</xdr:row>
      <xdr:rowOff>0</xdr:rowOff>
    </xdr:from>
    <xdr:to>
      <xdr:col>17</xdr:col>
      <xdr:colOff>644525</xdr:colOff>
      <xdr:row>4</xdr:row>
      <xdr:rowOff>19050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3FA73F2-3DC4-432F-9F4F-5DC80E832886}"/>
            </a:ext>
          </a:extLst>
        </xdr:cNvPr>
        <xdr:cNvSpPr txBox="1">
          <a:spLocks noChangeArrowheads="1"/>
        </xdr:cNvSpPr>
      </xdr:nvSpPr>
      <xdr:spPr bwMode="auto">
        <a:xfrm>
          <a:off x="10274300" y="514350"/>
          <a:ext cx="180975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</xdr:col>
      <xdr:colOff>238125</xdr:colOff>
      <xdr:row>27</xdr:row>
      <xdr:rowOff>28575</xdr:rowOff>
    </xdr:from>
    <xdr:to>
      <xdr:col>1</xdr:col>
      <xdr:colOff>238125</xdr:colOff>
      <xdr:row>29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BFF4B5BF-9966-47FA-841D-2BEFC8DCF512}"/>
            </a:ext>
          </a:extLst>
        </xdr:cNvPr>
        <xdr:cNvSpPr>
          <a:spLocks noChangeShapeType="1"/>
        </xdr:cNvSpPr>
      </xdr:nvSpPr>
      <xdr:spPr bwMode="auto">
        <a:xfrm>
          <a:off x="819150" y="5000625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17464</xdr:colOff>
      <xdr:row>27</xdr:row>
      <xdr:rowOff>71437</xdr:rowOff>
    </xdr:from>
    <xdr:to>
      <xdr:col>1</xdr:col>
      <xdr:colOff>205980</xdr:colOff>
      <xdr:row>28</xdr:row>
      <xdr:rowOff>115338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85E8C77E-5084-4845-B7AE-1AADCDC8D9A3}"/>
            </a:ext>
          </a:extLst>
        </xdr:cNvPr>
        <xdr:cNvSpPr txBox="1">
          <a:spLocks noChangeArrowheads="1"/>
        </xdr:cNvSpPr>
      </xdr:nvSpPr>
      <xdr:spPr bwMode="auto">
        <a:xfrm>
          <a:off x="598489" y="5043487"/>
          <a:ext cx="188516" cy="21535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弓削町</a:t>
          </a:r>
        </a:p>
      </xdr:txBody>
    </xdr:sp>
    <xdr:clientData/>
  </xdr:twoCellAnchor>
  <xdr:oneCellAnchor>
    <xdr:from>
      <xdr:col>21</xdr:col>
      <xdr:colOff>57150</xdr:colOff>
      <xdr:row>35</xdr:row>
      <xdr:rowOff>161925</xdr:rowOff>
    </xdr:from>
    <xdr:ext cx="1352550" cy="342901"/>
    <xdr:pic>
      <xdr:nvPicPr>
        <xdr:cNvPr id="6" name="Picture 3" descr="名称未設定-6">
          <a:extLst>
            <a:ext uri="{FF2B5EF4-FFF2-40B4-BE49-F238E27FC236}">
              <a16:creationId xmlns:a16="http://schemas.microsoft.com/office/drawing/2014/main" id="{6056EE94-24B1-4A95-84B6-CB8243F5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8675" y="6505575"/>
          <a:ext cx="1352550" cy="342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269875</xdr:colOff>
      <xdr:row>3</xdr:row>
      <xdr:rowOff>0</xdr:rowOff>
    </xdr:from>
    <xdr:to>
      <xdr:col>15</xdr:col>
      <xdr:colOff>526793</xdr:colOff>
      <xdr:row>4</xdr:row>
      <xdr:rowOff>57215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3B595AD-4DA7-4BA1-B088-AC97CC4AC5CC}"/>
            </a:ext>
          </a:extLst>
        </xdr:cNvPr>
        <xdr:cNvSpPr txBox="1">
          <a:spLocks noChangeArrowheads="1"/>
        </xdr:cNvSpPr>
      </xdr:nvSpPr>
      <xdr:spPr bwMode="auto">
        <a:xfrm>
          <a:off x="8985250" y="514350"/>
          <a:ext cx="256918" cy="2286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17</xdr:col>
      <xdr:colOff>396875</xdr:colOff>
      <xdr:row>3</xdr:row>
      <xdr:rowOff>0</xdr:rowOff>
    </xdr:from>
    <xdr:to>
      <xdr:col>17</xdr:col>
      <xdr:colOff>644525</xdr:colOff>
      <xdr:row>4</xdr:row>
      <xdr:rowOff>19050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8CD1182-1D20-4370-AD4A-10E2423B485D}"/>
            </a:ext>
          </a:extLst>
        </xdr:cNvPr>
        <xdr:cNvSpPr txBox="1">
          <a:spLocks noChangeArrowheads="1"/>
        </xdr:cNvSpPr>
      </xdr:nvSpPr>
      <xdr:spPr bwMode="auto">
        <a:xfrm>
          <a:off x="10274300" y="514350"/>
          <a:ext cx="180975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oneCellAnchor>
    <xdr:from>
      <xdr:col>21</xdr:col>
      <xdr:colOff>57150</xdr:colOff>
      <xdr:row>43</xdr:row>
      <xdr:rowOff>161925</xdr:rowOff>
    </xdr:from>
    <xdr:ext cx="1352550" cy="342901"/>
    <xdr:pic>
      <xdr:nvPicPr>
        <xdr:cNvPr id="4" name="Picture 3" descr="名称未設定-6">
          <a:extLst>
            <a:ext uri="{FF2B5EF4-FFF2-40B4-BE49-F238E27FC236}">
              <a16:creationId xmlns:a16="http://schemas.microsoft.com/office/drawing/2014/main" id="{49E192D0-D3B3-41EB-96CA-510DE136B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8675" y="7705725"/>
          <a:ext cx="1352550" cy="342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269875</xdr:colOff>
      <xdr:row>3</xdr:row>
      <xdr:rowOff>0</xdr:rowOff>
    </xdr:from>
    <xdr:to>
      <xdr:col>15</xdr:col>
      <xdr:colOff>526793</xdr:colOff>
      <xdr:row>4</xdr:row>
      <xdr:rowOff>57215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F29A127-8F40-43B6-82E8-21942D3E8D15}"/>
            </a:ext>
          </a:extLst>
        </xdr:cNvPr>
        <xdr:cNvSpPr txBox="1">
          <a:spLocks noChangeArrowheads="1"/>
        </xdr:cNvSpPr>
      </xdr:nvSpPr>
      <xdr:spPr bwMode="auto">
        <a:xfrm>
          <a:off x="8985250" y="514350"/>
          <a:ext cx="256918" cy="22866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17</xdr:col>
      <xdr:colOff>396875</xdr:colOff>
      <xdr:row>3</xdr:row>
      <xdr:rowOff>0</xdr:rowOff>
    </xdr:from>
    <xdr:to>
      <xdr:col>17</xdr:col>
      <xdr:colOff>644525</xdr:colOff>
      <xdr:row>4</xdr:row>
      <xdr:rowOff>19050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4D883E2F-0D89-495E-8C68-AE64F0FAAA2D}"/>
            </a:ext>
          </a:extLst>
        </xdr:cNvPr>
        <xdr:cNvSpPr txBox="1">
          <a:spLocks noChangeArrowheads="1"/>
        </xdr:cNvSpPr>
      </xdr:nvSpPr>
      <xdr:spPr bwMode="auto">
        <a:xfrm>
          <a:off x="10274300" y="514350"/>
          <a:ext cx="180975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oneCellAnchor>
    <xdr:from>
      <xdr:col>21</xdr:col>
      <xdr:colOff>57150</xdr:colOff>
      <xdr:row>43</xdr:row>
      <xdr:rowOff>209550</xdr:rowOff>
    </xdr:from>
    <xdr:ext cx="1352550" cy="342901"/>
    <xdr:pic>
      <xdr:nvPicPr>
        <xdr:cNvPr id="4" name="Picture 3" descr="名称未設定-6">
          <a:extLst>
            <a:ext uri="{FF2B5EF4-FFF2-40B4-BE49-F238E27FC236}">
              <a16:creationId xmlns:a16="http://schemas.microsoft.com/office/drawing/2014/main" id="{3FEF5BEC-4053-461D-9F35-D0E19165C7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8675" y="8058150"/>
          <a:ext cx="1352550" cy="342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533400</xdr:colOff>
      <xdr:row>3</xdr:row>
      <xdr:rowOff>0</xdr:rowOff>
    </xdr:from>
    <xdr:to>
      <xdr:col>16</xdr:col>
      <xdr:colOff>796906</xdr:colOff>
      <xdr:row>4</xdr:row>
      <xdr:rowOff>60313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EB2647D-C1D1-550B-18B4-4D8BEA37BCB2}"/>
            </a:ext>
          </a:extLst>
        </xdr:cNvPr>
        <xdr:cNvSpPr txBox="1">
          <a:spLocks noChangeArrowheads="1"/>
        </xdr:cNvSpPr>
      </xdr:nvSpPr>
      <xdr:spPr bwMode="auto">
        <a:xfrm>
          <a:off x="10055225" y="603250"/>
          <a:ext cx="257175" cy="241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19</xdr:col>
      <xdr:colOff>76200</xdr:colOff>
      <xdr:row>3</xdr:row>
      <xdr:rowOff>0</xdr:rowOff>
    </xdr:from>
    <xdr:to>
      <xdr:col>19</xdr:col>
      <xdr:colOff>323850</xdr:colOff>
      <xdr:row>4</xdr:row>
      <xdr:rowOff>19050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9DB2F4BC-A2C6-3ED2-3E2B-86694144FE07}"/>
            </a:ext>
          </a:extLst>
        </xdr:cNvPr>
        <xdr:cNvSpPr txBox="1">
          <a:spLocks noChangeArrowheads="1"/>
        </xdr:cNvSpPr>
      </xdr:nvSpPr>
      <xdr:spPr bwMode="auto">
        <a:xfrm>
          <a:off x="11788775" y="603250"/>
          <a:ext cx="247650" cy="193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21</xdr:col>
      <xdr:colOff>847725</xdr:colOff>
      <xdr:row>33</xdr:row>
      <xdr:rowOff>209550</xdr:rowOff>
    </xdr:from>
    <xdr:to>
      <xdr:col>24</xdr:col>
      <xdr:colOff>19050</xdr:colOff>
      <xdr:row>35</xdr:row>
      <xdr:rowOff>47625</xdr:rowOff>
    </xdr:to>
    <xdr:pic>
      <xdr:nvPicPr>
        <xdr:cNvPr id="105137" name="Picture 3" descr="名称未設定-6">
          <a:extLst>
            <a:ext uri="{FF2B5EF4-FFF2-40B4-BE49-F238E27FC236}">
              <a16:creationId xmlns:a16="http://schemas.microsoft.com/office/drawing/2014/main" id="{36C70E3E-C468-4DB6-DE9D-E92A77185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63575" y="10106025"/>
          <a:ext cx="136207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19050</xdr:colOff>
      <xdr:row>17</xdr:row>
      <xdr:rowOff>38100</xdr:rowOff>
    </xdr:from>
    <xdr:to>
      <xdr:col>21</xdr:col>
      <xdr:colOff>168063</xdr:colOff>
      <xdr:row>17</xdr:row>
      <xdr:rowOff>190500</xdr:rowOff>
    </xdr:to>
    <xdr:sp macro="" textlink="">
      <xdr:nvSpPr>
        <xdr:cNvPr id="12" name="Rectangle 5">
          <a:extLst>
            <a:ext uri="{FF2B5EF4-FFF2-40B4-BE49-F238E27FC236}">
              <a16:creationId xmlns:a16="http://schemas.microsoft.com/office/drawing/2014/main" id="{5E366AFE-1924-E829-A2E6-032927452409}"/>
            </a:ext>
          </a:extLst>
        </xdr:cNvPr>
        <xdr:cNvSpPr>
          <a:spLocks noChangeArrowheads="1"/>
        </xdr:cNvSpPr>
      </xdr:nvSpPr>
      <xdr:spPr bwMode="auto">
        <a:xfrm>
          <a:off x="10010775" y="3533775"/>
          <a:ext cx="1524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郡</a:t>
          </a:r>
        </a:p>
      </xdr:txBody>
    </xdr:sp>
    <xdr:clientData/>
  </xdr:twoCellAnchor>
  <xdr:twoCellAnchor>
    <xdr:from>
      <xdr:col>21</xdr:col>
      <xdr:colOff>19050</xdr:colOff>
      <xdr:row>17</xdr:row>
      <xdr:rowOff>38100</xdr:rowOff>
    </xdr:from>
    <xdr:to>
      <xdr:col>21</xdr:col>
      <xdr:colOff>168063</xdr:colOff>
      <xdr:row>17</xdr:row>
      <xdr:rowOff>190500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5C1D0627-120F-5329-0090-99B58E8B62CD}"/>
            </a:ext>
          </a:extLst>
        </xdr:cNvPr>
        <xdr:cNvSpPr>
          <a:spLocks noChangeArrowheads="1"/>
        </xdr:cNvSpPr>
      </xdr:nvSpPr>
      <xdr:spPr bwMode="auto">
        <a:xfrm>
          <a:off x="10010775" y="3533775"/>
          <a:ext cx="1524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郡</a:t>
          </a:r>
        </a:p>
      </xdr:txBody>
    </xdr:sp>
    <xdr:clientData/>
  </xdr:twoCellAnchor>
  <xdr:twoCellAnchor>
    <xdr:from>
      <xdr:col>11</xdr:col>
      <xdr:colOff>19050</xdr:colOff>
      <xdr:row>23</xdr:row>
      <xdr:rowOff>19050</xdr:rowOff>
    </xdr:from>
    <xdr:to>
      <xdr:col>11</xdr:col>
      <xdr:colOff>168063</xdr:colOff>
      <xdr:row>23</xdr:row>
      <xdr:rowOff>171450</xdr:rowOff>
    </xdr:to>
    <xdr:sp macro="" textlink="">
      <xdr:nvSpPr>
        <xdr:cNvPr id="17" name="Rectangle 11">
          <a:extLst>
            <a:ext uri="{FF2B5EF4-FFF2-40B4-BE49-F238E27FC236}">
              <a16:creationId xmlns:a16="http://schemas.microsoft.com/office/drawing/2014/main" id="{60ECCA69-2CBC-1893-F520-A4F3CEC44FA6}"/>
            </a:ext>
          </a:extLst>
        </xdr:cNvPr>
        <xdr:cNvSpPr>
          <a:spLocks noChangeArrowheads="1"/>
        </xdr:cNvSpPr>
      </xdr:nvSpPr>
      <xdr:spPr bwMode="auto">
        <a:xfrm>
          <a:off x="5267325" y="5400675"/>
          <a:ext cx="1524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郡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0</xdr:row>
      <xdr:rowOff>0</xdr:rowOff>
    </xdr:from>
    <xdr:to>
      <xdr:col>14</xdr:col>
      <xdr:colOff>1251</xdr:colOff>
      <xdr:row>0</xdr:row>
      <xdr:rowOff>0</xdr:rowOff>
    </xdr:to>
    <xdr:sp macro="" textlink="">
      <xdr:nvSpPr>
        <xdr:cNvPr id="26625" name="Text Box 1">
          <a:extLst>
            <a:ext uri="{FF2B5EF4-FFF2-40B4-BE49-F238E27FC236}">
              <a16:creationId xmlns:a16="http://schemas.microsoft.com/office/drawing/2014/main" id="{8AEF2499-36BB-4F50-150E-EB1F32B765D7}"/>
            </a:ext>
          </a:extLst>
        </xdr:cNvPr>
        <xdr:cNvSpPr txBox="1">
          <a:spLocks noChangeArrowheads="1"/>
        </xdr:cNvSpPr>
      </xdr:nvSpPr>
      <xdr:spPr bwMode="auto">
        <a:xfrm>
          <a:off x="9058275" y="0"/>
          <a:ext cx="257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0</xdr:row>
      <xdr:rowOff>0</xdr:rowOff>
    </xdr:from>
    <xdr:to>
      <xdr:col>15</xdr:col>
      <xdr:colOff>559181</xdr:colOff>
      <xdr:row>0</xdr:row>
      <xdr:rowOff>0</xdr:rowOff>
    </xdr:to>
    <xdr:sp macro="" textlink="">
      <xdr:nvSpPr>
        <xdr:cNvPr id="26626" name="Text Box 2">
          <a:extLst>
            <a:ext uri="{FF2B5EF4-FFF2-40B4-BE49-F238E27FC236}">
              <a16:creationId xmlns:a16="http://schemas.microsoft.com/office/drawing/2014/main" id="{5DBC756A-6D01-3CA6-304E-8AA5E089BAE9}"/>
            </a:ext>
          </a:extLst>
        </xdr:cNvPr>
        <xdr:cNvSpPr txBox="1">
          <a:spLocks noChangeArrowheads="1"/>
        </xdr:cNvSpPr>
      </xdr:nvSpPr>
      <xdr:spPr bwMode="auto">
        <a:xfrm>
          <a:off x="10496550" y="0"/>
          <a:ext cx="2667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26628" name="Text Box 4">
          <a:extLst>
            <a:ext uri="{FF2B5EF4-FFF2-40B4-BE49-F238E27FC236}">
              <a16:creationId xmlns:a16="http://schemas.microsoft.com/office/drawing/2014/main" id="{4F694AC7-3309-AF92-9BCF-D365079F0385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26629" name="Text Box 5">
          <a:extLst>
            <a:ext uri="{FF2B5EF4-FFF2-40B4-BE49-F238E27FC236}">
              <a16:creationId xmlns:a16="http://schemas.microsoft.com/office/drawing/2014/main" id="{82799AE4-C58A-F7DF-6F26-905A7C1B3D2A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31</xdr:row>
      <xdr:rowOff>209550</xdr:rowOff>
    </xdr:from>
    <xdr:to>
      <xdr:col>21</xdr:col>
      <xdr:colOff>219075</xdr:colOff>
      <xdr:row>33</xdr:row>
      <xdr:rowOff>161925</xdr:rowOff>
    </xdr:to>
    <xdr:pic>
      <xdr:nvPicPr>
        <xdr:cNvPr id="101151" name="Picture 3" descr="名称未設定-6">
          <a:extLst>
            <a:ext uri="{FF2B5EF4-FFF2-40B4-BE49-F238E27FC236}">
              <a16:creationId xmlns:a16="http://schemas.microsoft.com/office/drawing/2014/main" id="{A31F5EA5-3508-02B1-DD30-05CF3843E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9115425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0</xdr:row>
      <xdr:rowOff>0</xdr:rowOff>
    </xdr:from>
    <xdr:to>
      <xdr:col>14</xdr:col>
      <xdr:colOff>1251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D2DC470-79EE-4CE2-BC87-96F7BDE7073F}"/>
            </a:ext>
          </a:extLst>
        </xdr:cNvPr>
        <xdr:cNvSpPr txBox="1">
          <a:spLocks noChangeArrowheads="1"/>
        </xdr:cNvSpPr>
      </xdr:nvSpPr>
      <xdr:spPr bwMode="auto">
        <a:xfrm>
          <a:off x="9055100" y="0"/>
          <a:ext cx="2711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0</xdr:row>
      <xdr:rowOff>0</xdr:rowOff>
    </xdr:from>
    <xdr:to>
      <xdr:col>15</xdr:col>
      <xdr:colOff>559181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7F7CE1B-993A-48B0-83A4-B4B32C97A8C5}"/>
            </a:ext>
          </a:extLst>
        </xdr:cNvPr>
        <xdr:cNvSpPr txBox="1">
          <a:spLocks noChangeArrowheads="1"/>
        </xdr:cNvSpPr>
      </xdr:nvSpPr>
      <xdr:spPr bwMode="auto">
        <a:xfrm>
          <a:off x="10490200" y="0"/>
          <a:ext cx="27025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CECB5EA4-B722-4A7F-9F10-67F60BCD2750}"/>
            </a:ext>
          </a:extLst>
        </xdr:cNvPr>
        <xdr:cNvSpPr txBox="1">
          <a:spLocks noChangeArrowheads="1"/>
        </xdr:cNvSpPr>
      </xdr:nvSpPr>
      <xdr:spPr bwMode="auto">
        <a:xfrm>
          <a:off x="9055100" y="593725"/>
          <a:ext cx="271126" cy="23482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5BDCC82B-E83E-4DBE-A285-BFFFB71A73F4}"/>
            </a:ext>
          </a:extLst>
        </xdr:cNvPr>
        <xdr:cNvSpPr txBox="1">
          <a:spLocks noChangeArrowheads="1"/>
        </xdr:cNvSpPr>
      </xdr:nvSpPr>
      <xdr:spPr bwMode="auto">
        <a:xfrm>
          <a:off x="10490200" y="593725"/>
          <a:ext cx="276225" cy="2538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34</xdr:row>
      <xdr:rowOff>209550</xdr:rowOff>
    </xdr:from>
    <xdr:to>
      <xdr:col>21</xdr:col>
      <xdr:colOff>219075</xdr:colOff>
      <xdr:row>36</xdr:row>
      <xdr:rowOff>161924</xdr:rowOff>
    </xdr:to>
    <xdr:pic>
      <xdr:nvPicPr>
        <xdr:cNvPr id="6" name="Picture 3" descr="名称未設定-6">
          <a:extLst>
            <a:ext uri="{FF2B5EF4-FFF2-40B4-BE49-F238E27FC236}">
              <a16:creationId xmlns:a16="http://schemas.microsoft.com/office/drawing/2014/main" id="{BBFEA963-B793-4BA4-807A-A053456A0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9115425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27</xdr:row>
      <xdr:rowOff>73025</xdr:rowOff>
    </xdr:from>
    <xdr:to>
      <xdr:col>1</xdr:col>
      <xdr:colOff>206041</xdr:colOff>
      <xdr:row>29</xdr:row>
      <xdr:rowOff>133423</xdr:rowOff>
    </xdr:to>
    <xdr:sp macro="" textlink="">
      <xdr:nvSpPr>
        <xdr:cNvPr id="8" name="Text Box 6">
          <a:extLst>
            <a:ext uri="{FF2B5EF4-FFF2-40B4-BE49-F238E27FC236}">
              <a16:creationId xmlns:a16="http://schemas.microsoft.com/office/drawing/2014/main" id="{4A4EB49B-BE24-49A9-81BE-5EE8C9BF9D81}"/>
            </a:ext>
          </a:extLst>
        </xdr:cNvPr>
        <xdr:cNvSpPr txBox="1">
          <a:spLocks noChangeArrowheads="1"/>
        </xdr:cNvSpPr>
      </xdr:nvSpPr>
      <xdr:spPr bwMode="auto">
        <a:xfrm>
          <a:off x="304800" y="7950200"/>
          <a:ext cx="196516" cy="57474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安芸郡</a:t>
          </a:r>
          <a:endParaRPr lang="ja-JP" altLang="en-US" sz="8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190500</xdr:colOff>
      <xdr:row>27</xdr:row>
      <xdr:rowOff>9525</xdr:rowOff>
    </xdr:from>
    <xdr:to>
      <xdr:col>1</xdr:col>
      <xdr:colOff>190500</xdr:colOff>
      <xdr:row>30</xdr:row>
      <xdr:rowOff>0</xdr:rowOff>
    </xdr:to>
    <xdr:sp macro="" textlink="">
      <xdr:nvSpPr>
        <xdr:cNvPr id="9" name="Line 5">
          <a:extLst>
            <a:ext uri="{FF2B5EF4-FFF2-40B4-BE49-F238E27FC236}">
              <a16:creationId xmlns:a16="http://schemas.microsoft.com/office/drawing/2014/main" id="{AD7A8CDD-DFFD-42EB-96D0-29C30CB53991}"/>
            </a:ext>
          </a:extLst>
        </xdr:cNvPr>
        <xdr:cNvSpPr>
          <a:spLocks noChangeShapeType="1"/>
        </xdr:cNvSpPr>
      </xdr:nvSpPr>
      <xdr:spPr bwMode="auto">
        <a:xfrm>
          <a:off x="485775" y="7886700"/>
          <a:ext cx="0" cy="676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27649" name="Text Box 1">
          <a:extLst>
            <a:ext uri="{FF2B5EF4-FFF2-40B4-BE49-F238E27FC236}">
              <a16:creationId xmlns:a16="http://schemas.microsoft.com/office/drawing/2014/main" id="{71360A76-2082-C97D-0096-7644CF9461B9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27650" name="Text Box 2">
          <a:extLst>
            <a:ext uri="{FF2B5EF4-FFF2-40B4-BE49-F238E27FC236}">
              <a16:creationId xmlns:a16="http://schemas.microsoft.com/office/drawing/2014/main" id="{AA88A65B-106C-6537-F55F-87AD053DC8C0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190500</xdr:colOff>
      <xdr:row>42</xdr:row>
      <xdr:rowOff>200025</xdr:rowOff>
    </xdr:from>
    <xdr:to>
      <xdr:col>21</xdr:col>
      <xdr:colOff>219075</xdr:colOff>
      <xdr:row>44</xdr:row>
      <xdr:rowOff>152400</xdr:rowOff>
    </xdr:to>
    <xdr:pic>
      <xdr:nvPicPr>
        <xdr:cNvPr id="102175" name="Picture 3" descr="名称未設定-6">
          <a:extLst>
            <a:ext uri="{FF2B5EF4-FFF2-40B4-BE49-F238E27FC236}">
              <a16:creationId xmlns:a16="http://schemas.microsoft.com/office/drawing/2014/main" id="{345768B0-CD57-65BA-5BCA-A12D0C172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9182100"/>
          <a:ext cx="13906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28673" name="Text Box 1">
          <a:extLst>
            <a:ext uri="{FF2B5EF4-FFF2-40B4-BE49-F238E27FC236}">
              <a16:creationId xmlns:a16="http://schemas.microsoft.com/office/drawing/2014/main" id="{FBEFFF4D-241C-71F8-224D-8FE89D4A4094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28674" name="Text Box 2">
          <a:extLst>
            <a:ext uri="{FF2B5EF4-FFF2-40B4-BE49-F238E27FC236}">
              <a16:creationId xmlns:a16="http://schemas.microsoft.com/office/drawing/2014/main" id="{68CD7C68-2AD0-200B-7458-C422544EC247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31</xdr:row>
      <xdr:rowOff>209550</xdr:rowOff>
    </xdr:from>
    <xdr:to>
      <xdr:col>21</xdr:col>
      <xdr:colOff>219075</xdr:colOff>
      <xdr:row>33</xdr:row>
      <xdr:rowOff>161926</xdr:rowOff>
    </xdr:to>
    <xdr:pic>
      <xdr:nvPicPr>
        <xdr:cNvPr id="107706" name="Picture 3" descr="名称未設定-6">
          <a:extLst>
            <a:ext uri="{FF2B5EF4-FFF2-40B4-BE49-F238E27FC236}">
              <a16:creationId xmlns:a16="http://schemas.microsoft.com/office/drawing/2014/main" id="{FFB288F2-05F6-FA12-7CE7-3684EDF7A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9296400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CF9C893-318C-45E5-9A95-7E99781F7F96}"/>
            </a:ext>
          </a:extLst>
        </xdr:cNvPr>
        <xdr:cNvSpPr txBox="1">
          <a:spLocks noChangeArrowheads="1"/>
        </xdr:cNvSpPr>
      </xdr:nvSpPr>
      <xdr:spPr bwMode="auto">
        <a:xfrm>
          <a:off x="9055100" y="593725"/>
          <a:ext cx="271126" cy="23482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D7DF67B3-1461-49BA-850D-77F9BDE6CCA9}"/>
            </a:ext>
          </a:extLst>
        </xdr:cNvPr>
        <xdr:cNvSpPr txBox="1">
          <a:spLocks noChangeArrowheads="1"/>
        </xdr:cNvSpPr>
      </xdr:nvSpPr>
      <xdr:spPr bwMode="auto">
        <a:xfrm>
          <a:off x="10490200" y="593725"/>
          <a:ext cx="276225" cy="2538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24</xdr:row>
      <xdr:rowOff>209550</xdr:rowOff>
    </xdr:from>
    <xdr:to>
      <xdr:col>21</xdr:col>
      <xdr:colOff>219075</xdr:colOff>
      <xdr:row>26</xdr:row>
      <xdr:rowOff>161926</xdr:rowOff>
    </xdr:to>
    <xdr:pic>
      <xdr:nvPicPr>
        <xdr:cNvPr id="4" name="Picture 3" descr="名称未設定-6">
          <a:extLst>
            <a:ext uri="{FF2B5EF4-FFF2-40B4-BE49-F238E27FC236}">
              <a16:creationId xmlns:a16="http://schemas.microsoft.com/office/drawing/2014/main" id="{157F5AC5-40CD-45E3-A414-A2C55D1D5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9296400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29697" name="Text Box 1">
          <a:extLst>
            <a:ext uri="{FF2B5EF4-FFF2-40B4-BE49-F238E27FC236}">
              <a16:creationId xmlns:a16="http://schemas.microsoft.com/office/drawing/2014/main" id="{F1A514C1-B0F3-3F1E-23CD-417FD7A2361C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29698" name="Text Box 2">
          <a:extLst>
            <a:ext uri="{FF2B5EF4-FFF2-40B4-BE49-F238E27FC236}">
              <a16:creationId xmlns:a16="http://schemas.microsoft.com/office/drawing/2014/main" id="{B73C579B-16D1-A1FD-65AC-8B3D4C9BC8DF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38</xdr:row>
      <xdr:rowOff>19050</xdr:rowOff>
    </xdr:from>
    <xdr:to>
      <xdr:col>21</xdr:col>
      <xdr:colOff>219075</xdr:colOff>
      <xdr:row>40</xdr:row>
      <xdr:rowOff>19050</xdr:rowOff>
    </xdr:to>
    <xdr:pic>
      <xdr:nvPicPr>
        <xdr:cNvPr id="108729" name="Picture 3" descr="名称未設定-6">
          <a:extLst>
            <a:ext uri="{FF2B5EF4-FFF2-40B4-BE49-F238E27FC236}">
              <a16:creationId xmlns:a16="http://schemas.microsoft.com/office/drawing/2014/main" id="{7317763B-4000-FBED-1A88-9905CA53E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8505825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30721" name="Text Box 1">
          <a:extLst>
            <a:ext uri="{FF2B5EF4-FFF2-40B4-BE49-F238E27FC236}">
              <a16:creationId xmlns:a16="http://schemas.microsoft.com/office/drawing/2014/main" id="{C6483878-F6CD-5FCC-F31E-C08F76E65683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0722" name="Text Box 2">
          <a:extLst>
            <a:ext uri="{FF2B5EF4-FFF2-40B4-BE49-F238E27FC236}">
              <a16:creationId xmlns:a16="http://schemas.microsoft.com/office/drawing/2014/main" id="{F1D76390-26E5-AECF-20CC-952F9C3A0DCD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35</xdr:row>
      <xdr:rowOff>200025</xdr:rowOff>
    </xdr:from>
    <xdr:to>
      <xdr:col>21</xdr:col>
      <xdr:colOff>219075</xdr:colOff>
      <xdr:row>37</xdr:row>
      <xdr:rowOff>152400</xdr:rowOff>
    </xdr:to>
    <xdr:pic>
      <xdr:nvPicPr>
        <xdr:cNvPr id="109753" name="Picture 3" descr="名称未設定-6">
          <a:extLst>
            <a:ext uri="{FF2B5EF4-FFF2-40B4-BE49-F238E27FC236}">
              <a16:creationId xmlns:a16="http://schemas.microsoft.com/office/drawing/2014/main" id="{01D8D0FB-C386-88BD-FBB5-72CAA1D13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7067550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349250</xdr:colOff>
      <xdr:row>2</xdr:row>
      <xdr:rowOff>165100</xdr:rowOff>
    </xdr:from>
    <xdr:to>
      <xdr:col>14</xdr:col>
      <xdr:colOff>1251</xdr:colOff>
      <xdr:row>4</xdr:row>
      <xdr:rowOff>37976</xdr:rowOff>
    </xdr:to>
    <xdr:sp macro="" textlink="">
      <xdr:nvSpPr>
        <xdr:cNvPr id="31745" name="Text Box 1">
          <a:extLst>
            <a:ext uri="{FF2B5EF4-FFF2-40B4-BE49-F238E27FC236}">
              <a16:creationId xmlns:a16="http://schemas.microsoft.com/office/drawing/2014/main" id="{9A878937-79F8-9AD0-0A17-E70BC42954DB}"/>
            </a:ext>
          </a:extLst>
        </xdr:cNvPr>
        <xdr:cNvSpPr txBox="1">
          <a:spLocks noChangeArrowheads="1"/>
        </xdr:cNvSpPr>
      </xdr:nvSpPr>
      <xdr:spPr bwMode="auto">
        <a:xfrm>
          <a:off x="9058275" y="590550"/>
          <a:ext cx="257175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>
    <xdr:from>
      <xdr:col>15</xdr:col>
      <xdr:colOff>288925</xdr:colOff>
      <xdr:row>2</xdr:row>
      <xdr:rowOff>165100</xdr:rowOff>
    </xdr:from>
    <xdr:to>
      <xdr:col>15</xdr:col>
      <xdr:colOff>565150</xdr:colOff>
      <xdr:row>4</xdr:row>
      <xdr:rowOff>57035</xdr:rowOff>
    </xdr:to>
    <xdr:sp macro="" textlink="">
      <xdr:nvSpPr>
        <xdr:cNvPr id="31746" name="Text Box 2">
          <a:extLst>
            <a:ext uri="{FF2B5EF4-FFF2-40B4-BE49-F238E27FC236}">
              <a16:creationId xmlns:a16="http://schemas.microsoft.com/office/drawing/2014/main" id="{EF01DDA8-C6D4-0F24-8445-BB15F36EF1AD}"/>
            </a:ext>
          </a:extLst>
        </xdr:cNvPr>
        <xdr:cNvSpPr txBox="1">
          <a:spLocks noChangeArrowheads="1"/>
        </xdr:cNvSpPr>
      </xdr:nvSpPr>
      <xdr:spPr bwMode="auto">
        <a:xfrm>
          <a:off x="10496550" y="590550"/>
          <a:ext cx="266700" cy="257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</a:p>
      </xdr:txBody>
    </xdr:sp>
    <xdr:clientData/>
  </xdr:twoCellAnchor>
  <xdr:twoCellAnchor editAs="oneCell">
    <xdr:from>
      <xdr:col>18</xdr:col>
      <xdr:colOff>209550</xdr:colOff>
      <xdr:row>28</xdr:row>
      <xdr:rowOff>209550</xdr:rowOff>
    </xdr:from>
    <xdr:to>
      <xdr:col>21</xdr:col>
      <xdr:colOff>219075</xdr:colOff>
      <xdr:row>30</xdr:row>
      <xdr:rowOff>161926</xdr:rowOff>
    </xdr:to>
    <xdr:pic>
      <xdr:nvPicPr>
        <xdr:cNvPr id="110777" name="Picture 3" descr="名称未設定-6">
          <a:extLst>
            <a:ext uri="{FF2B5EF4-FFF2-40B4-BE49-F238E27FC236}">
              <a16:creationId xmlns:a16="http://schemas.microsoft.com/office/drawing/2014/main" id="{839BFECE-6755-1E0A-FE1F-C486FEB32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5857875"/>
          <a:ext cx="1371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53"/>
  <sheetViews>
    <sheetView showGridLines="0" showZeros="0" tabSelected="1" zoomScale="80" zoomScaleNormal="80" workbookViewId="0">
      <pane ySplit="8" topLeftCell="A9" activePane="bottomLeft" state="frozen"/>
      <selection activeCell="A4" sqref="A4:D4"/>
      <selection pane="bottomLeft" activeCell="A4" sqref="A4:D4"/>
    </sheetView>
  </sheetViews>
  <sheetFormatPr defaultRowHeight="13.5" x14ac:dyDescent="0.15"/>
  <cols>
    <col min="1" max="1" width="12.5" style="130" customWidth="1"/>
    <col min="2" max="2" width="13" style="130" customWidth="1"/>
    <col min="3" max="8" width="9.75" style="130" bestFit="1" customWidth="1"/>
    <col min="9" max="18" width="9" style="130"/>
    <col min="19" max="20" width="10.875" style="130" customWidth="1"/>
    <col min="21" max="16384" width="9" style="130"/>
  </cols>
  <sheetData>
    <row r="1" spans="1:20" ht="15" x14ac:dyDescent="0.15">
      <c r="A1" s="127" t="s">
        <v>173</v>
      </c>
      <c r="B1" s="128"/>
      <c r="C1" s="129" t="s">
        <v>852</v>
      </c>
    </row>
    <row r="2" spans="1:20" ht="19.5" customHeight="1" x14ac:dyDescent="0.15">
      <c r="A2" s="131" t="s">
        <v>320</v>
      </c>
    </row>
    <row r="3" spans="1:20" ht="22.5" customHeight="1" x14ac:dyDescent="0.15">
      <c r="A3" s="729" t="s">
        <v>294</v>
      </c>
      <c r="B3" s="725"/>
      <c r="C3" s="725"/>
      <c r="D3" s="725"/>
      <c r="E3" s="726"/>
      <c r="F3" s="724" t="s">
        <v>174</v>
      </c>
      <c r="G3" s="725"/>
      <c r="H3" s="725"/>
      <c r="I3" s="726"/>
      <c r="J3" s="724" t="s">
        <v>175</v>
      </c>
      <c r="K3" s="726"/>
      <c r="L3" s="724" t="s">
        <v>176</v>
      </c>
      <c r="M3" s="725"/>
      <c r="N3" s="726"/>
      <c r="O3" s="724" t="s">
        <v>177</v>
      </c>
      <c r="P3" s="725"/>
      <c r="Q3" s="725"/>
      <c r="R3" s="725"/>
      <c r="S3" s="726"/>
      <c r="T3" s="132" t="s">
        <v>178</v>
      </c>
    </row>
    <row r="4" spans="1:20" ht="36" customHeight="1" x14ac:dyDescent="0.15">
      <c r="A4" s="727"/>
      <c r="B4" s="728"/>
      <c r="C4" s="728"/>
      <c r="D4" s="728"/>
      <c r="E4" s="133" t="s">
        <v>179</v>
      </c>
      <c r="F4" s="735"/>
      <c r="G4" s="736"/>
      <c r="H4" s="736"/>
      <c r="I4" s="737"/>
      <c r="J4" s="718"/>
      <c r="K4" s="719"/>
      <c r="L4" s="738">
        <f>SUM(T36+T49)</f>
        <v>0</v>
      </c>
      <c r="M4" s="739"/>
      <c r="N4" s="134" t="s">
        <v>180</v>
      </c>
      <c r="O4" s="732"/>
      <c r="P4" s="733"/>
      <c r="Q4" s="733"/>
      <c r="R4" s="733"/>
      <c r="S4" s="734"/>
      <c r="T4" s="135">
        <f>O4</f>
        <v>0</v>
      </c>
    </row>
    <row r="5" spans="1:20" ht="14.25" customHeight="1" x14ac:dyDescent="0.15"/>
    <row r="6" spans="1:20" ht="17.25" customHeight="1" x14ac:dyDescent="0.15">
      <c r="A6" s="712" t="s">
        <v>295</v>
      </c>
      <c r="B6" s="713"/>
      <c r="C6" s="136" t="s">
        <v>181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8"/>
      <c r="P6" s="139"/>
      <c r="Q6" s="138"/>
      <c r="R6" s="139"/>
      <c r="S6" s="713" t="s">
        <v>182</v>
      </c>
      <c r="T6" s="713"/>
    </row>
    <row r="7" spans="1:20" ht="17.25" customHeight="1" x14ac:dyDescent="0.15">
      <c r="A7" s="714"/>
      <c r="B7" s="715"/>
      <c r="C7" s="140" t="s">
        <v>194</v>
      </c>
      <c r="D7" s="141"/>
      <c r="E7" s="140" t="s">
        <v>183</v>
      </c>
      <c r="F7" s="141"/>
      <c r="G7" s="140" t="s">
        <v>184</v>
      </c>
      <c r="H7" s="141"/>
      <c r="I7" s="140" t="s">
        <v>185</v>
      </c>
      <c r="J7" s="141"/>
      <c r="K7" s="140" t="s">
        <v>892</v>
      </c>
      <c r="L7" s="141"/>
      <c r="M7" s="140" t="s">
        <v>188</v>
      </c>
      <c r="N7" s="141"/>
      <c r="O7" s="140" t="s">
        <v>186</v>
      </c>
      <c r="P7" s="141"/>
      <c r="Q7" s="140" t="s">
        <v>676</v>
      </c>
      <c r="R7" s="141"/>
      <c r="S7" s="717"/>
      <c r="T7" s="717"/>
    </row>
    <row r="8" spans="1:20" ht="17.25" customHeight="1" x14ac:dyDescent="0.15">
      <c r="A8" s="716"/>
      <c r="B8" s="717"/>
      <c r="C8" s="142" t="s">
        <v>296</v>
      </c>
      <c r="D8" s="143" t="s">
        <v>187</v>
      </c>
      <c r="E8" s="142" t="s">
        <v>296</v>
      </c>
      <c r="F8" s="143" t="s">
        <v>187</v>
      </c>
      <c r="G8" s="142" t="s">
        <v>296</v>
      </c>
      <c r="H8" s="143" t="s">
        <v>187</v>
      </c>
      <c r="I8" s="142" t="s">
        <v>296</v>
      </c>
      <c r="J8" s="143" t="s">
        <v>187</v>
      </c>
      <c r="K8" s="142" t="s">
        <v>296</v>
      </c>
      <c r="L8" s="143" t="s">
        <v>187</v>
      </c>
      <c r="M8" s="142" t="s">
        <v>296</v>
      </c>
      <c r="N8" s="143" t="s">
        <v>187</v>
      </c>
      <c r="O8" s="142" t="s">
        <v>296</v>
      </c>
      <c r="P8" s="441" t="s">
        <v>187</v>
      </c>
      <c r="Q8" s="440" t="s">
        <v>296</v>
      </c>
      <c r="R8" s="144" t="s">
        <v>187</v>
      </c>
      <c r="S8" s="145" t="s">
        <v>296</v>
      </c>
      <c r="T8" s="143" t="s">
        <v>187</v>
      </c>
    </row>
    <row r="9" spans="1:20" ht="17.25" customHeight="1" x14ac:dyDescent="0.15">
      <c r="A9" s="721" t="s">
        <v>306</v>
      </c>
      <c r="B9" s="422" t="s">
        <v>300</v>
      </c>
      <c r="C9" s="146">
        <f>'１'!D16</f>
        <v>28500</v>
      </c>
      <c r="D9" s="147">
        <f>'１'!E16</f>
        <v>0</v>
      </c>
      <c r="E9" s="146">
        <f>'１'!G16</f>
        <v>1680</v>
      </c>
      <c r="F9" s="147">
        <f>'１'!H16</f>
        <v>0</v>
      </c>
      <c r="G9" s="146">
        <f>'１'!J16</f>
        <v>2150</v>
      </c>
      <c r="H9" s="147">
        <f>'１'!K16</f>
        <v>0</v>
      </c>
      <c r="I9" s="146">
        <f>'１'!M16</f>
        <v>0</v>
      </c>
      <c r="J9" s="147">
        <f>'１'!N16</f>
        <v>0</v>
      </c>
      <c r="K9" s="146">
        <f>'１'!P16</f>
        <v>0</v>
      </c>
      <c r="L9" s="147">
        <f>'１'!Q16</f>
        <v>0</v>
      </c>
      <c r="M9" s="148"/>
      <c r="N9" s="147"/>
      <c r="O9" s="146">
        <f>'１'!S16</f>
        <v>0</v>
      </c>
      <c r="P9" s="149">
        <f>'１'!T16</f>
        <v>0</v>
      </c>
      <c r="Q9" s="146">
        <f>くるみる!B18</f>
        <v>2900</v>
      </c>
      <c r="R9" s="149">
        <f>くるみる!D18</f>
        <v>0</v>
      </c>
      <c r="S9" s="254">
        <f>SUM(C9,E9,G9,I9,K9,M9,O9,Q9)</f>
        <v>35230</v>
      </c>
      <c r="T9" s="150">
        <f>SUM(D9,F9,H9,J9,L9,N9,P9,R9)</f>
        <v>0</v>
      </c>
    </row>
    <row r="10" spans="1:20" ht="17.25" customHeight="1" x14ac:dyDescent="0.15">
      <c r="A10" s="722"/>
      <c r="B10" s="423" t="s">
        <v>301</v>
      </c>
      <c r="C10" s="121">
        <f>'１'!D28</f>
        <v>26800</v>
      </c>
      <c r="D10" s="147">
        <f>'１'!E28</f>
        <v>0</v>
      </c>
      <c r="E10" s="146">
        <f>'１'!G28</f>
        <v>1970</v>
      </c>
      <c r="F10" s="147">
        <f>'１'!H28</f>
        <v>0</v>
      </c>
      <c r="G10" s="146">
        <f>'１'!J28</f>
        <v>1700</v>
      </c>
      <c r="H10" s="147">
        <f>'１'!K28</f>
        <v>0</v>
      </c>
      <c r="I10" s="146">
        <f>'１'!M28</f>
        <v>0</v>
      </c>
      <c r="J10" s="147">
        <f>'１'!N28</f>
        <v>0</v>
      </c>
      <c r="K10" s="146">
        <f>'１'!P28</f>
        <v>0</v>
      </c>
      <c r="L10" s="147">
        <f>'１'!Q28</f>
        <v>0</v>
      </c>
      <c r="M10" s="148"/>
      <c r="N10" s="147"/>
      <c r="O10" s="146">
        <f>'１'!S28</f>
        <v>0</v>
      </c>
      <c r="P10" s="149">
        <f>'１'!T28</f>
        <v>0</v>
      </c>
      <c r="Q10" s="146">
        <f>くるみる!B33</f>
        <v>3650</v>
      </c>
      <c r="R10" s="149">
        <f>くるみる!D33</f>
        <v>0</v>
      </c>
      <c r="S10" s="251">
        <f>SUM(C10,E10,G10,I10,K10,M10,O10,Q10)</f>
        <v>34120</v>
      </c>
      <c r="T10" s="152">
        <f t="shared" ref="T10:T35" si="0">SUM(D10,F10,H10,J10,L10,N10,P10,R10)</f>
        <v>0</v>
      </c>
    </row>
    <row r="11" spans="1:20" ht="17.25" customHeight="1" x14ac:dyDescent="0.15">
      <c r="A11" s="722"/>
      <c r="B11" s="423" t="s">
        <v>299</v>
      </c>
      <c r="C11" s="121">
        <f>SUM('2'!D9:D16)</f>
        <v>22030</v>
      </c>
      <c r="D11" s="153">
        <f>SUM('2'!E9:E16)</f>
        <v>0</v>
      </c>
      <c r="E11" s="146">
        <f>SUM('2'!G9:G16)</f>
        <v>4220</v>
      </c>
      <c r="F11" s="147">
        <f>SUM('2'!H9:H16)</f>
        <v>0</v>
      </c>
      <c r="G11" s="146">
        <f>SUM('2'!J9:J16)</f>
        <v>1750</v>
      </c>
      <c r="H11" s="147">
        <f>SUM('2'!K9:K16)</f>
        <v>0</v>
      </c>
      <c r="I11" s="146">
        <f>SUM('2'!M9:M16)</f>
        <v>0</v>
      </c>
      <c r="J11" s="147">
        <f>SUM('2'!N9:N16)</f>
        <v>0</v>
      </c>
      <c r="K11" s="146">
        <f>SUM('2'!P9:P16)</f>
        <v>0</v>
      </c>
      <c r="L11" s="147">
        <f>SUM('2'!Q9:Q16)</f>
        <v>0</v>
      </c>
      <c r="M11" s="148"/>
      <c r="N11" s="147"/>
      <c r="O11" s="146">
        <f>SUM('2'!S9:S16)</f>
        <v>0</v>
      </c>
      <c r="P11" s="149">
        <f>SUM('2'!T9:T16)</f>
        <v>0</v>
      </c>
      <c r="Q11" s="146">
        <f>SUM(くるみる!H11:H15)</f>
        <v>3180</v>
      </c>
      <c r="R11" s="149">
        <f>SUM(くるみる!I11:I15)</f>
        <v>0</v>
      </c>
      <c r="S11" s="251">
        <f t="shared" ref="S11:S34" si="1">SUM(C11,E11,G11,I11,K11,M11,O11,Q11)</f>
        <v>31180</v>
      </c>
      <c r="T11" s="152">
        <f t="shared" si="0"/>
        <v>0</v>
      </c>
    </row>
    <row r="12" spans="1:20" ht="17.25" customHeight="1" x14ac:dyDescent="0.15">
      <c r="A12" s="722"/>
      <c r="B12" s="367" t="s">
        <v>297</v>
      </c>
      <c r="C12" s="146">
        <f>'3'!D23</f>
        <v>43080</v>
      </c>
      <c r="D12" s="153">
        <f>'3'!E23</f>
        <v>0</v>
      </c>
      <c r="E12" s="146">
        <f>'3'!G23</f>
        <v>3310</v>
      </c>
      <c r="F12" s="147">
        <f>'3'!H23</f>
        <v>0</v>
      </c>
      <c r="G12" s="146">
        <f>'3'!J23</f>
        <v>3110</v>
      </c>
      <c r="H12" s="147">
        <f>'3'!K23</f>
        <v>0</v>
      </c>
      <c r="I12" s="146">
        <f>'3'!M23</f>
        <v>0</v>
      </c>
      <c r="J12" s="147">
        <f>'3'!N23</f>
        <v>0</v>
      </c>
      <c r="K12" s="146">
        <f>'3'!P23</f>
        <v>0</v>
      </c>
      <c r="L12" s="147">
        <f>'3'!Q23</f>
        <v>0</v>
      </c>
      <c r="M12" s="148"/>
      <c r="N12" s="147"/>
      <c r="O12" s="146">
        <f>'3'!S23</f>
        <v>0</v>
      </c>
      <c r="P12" s="149">
        <f>'3'!T23</f>
        <v>0</v>
      </c>
      <c r="Q12" s="146">
        <f>くるみる!G33</f>
        <v>6440</v>
      </c>
      <c r="R12" s="149">
        <f>くるみる!I33</f>
        <v>0</v>
      </c>
      <c r="S12" s="251">
        <f t="shared" si="1"/>
        <v>55940</v>
      </c>
      <c r="T12" s="152">
        <f t="shared" si="0"/>
        <v>0</v>
      </c>
    </row>
    <row r="13" spans="1:20" ht="17.25" customHeight="1" x14ac:dyDescent="0.15">
      <c r="A13" s="722"/>
      <c r="B13" s="424" t="s">
        <v>298</v>
      </c>
      <c r="C13" s="121">
        <f>'3'!D39</f>
        <v>29230</v>
      </c>
      <c r="D13" s="153">
        <f>'3'!E39</f>
        <v>0</v>
      </c>
      <c r="E13" s="146">
        <f>'3'!G39</f>
        <v>980</v>
      </c>
      <c r="F13" s="147">
        <f>'3'!H39</f>
        <v>0</v>
      </c>
      <c r="G13" s="146">
        <f>'3'!J39</f>
        <v>3150</v>
      </c>
      <c r="H13" s="147">
        <f>'3'!K39</f>
        <v>0</v>
      </c>
      <c r="I13" s="146">
        <f>'3'!M39</f>
        <v>0</v>
      </c>
      <c r="J13" s="147">
        <f>'3'!N39</f>
        <v>0</v>
      </c>
      <c r="K13" s="146">
        <f>'3'!P39</f>
        <v>0</v>
      </c>
      <c r="L13" s="147">
        <f>'3'!Q39</f>
        <v>0</v>
      </c>
      <c r="M13" s="148"/>
      <c r="N13" s="147"/>
      <c r="O13" s="146">
        <f>'3'!S39</f>
        <v>0</v>
      </c>
      <c r="P13" s="149">
        <f>'3'!T39</f>
        <v>0</v>
      </c>
      <c r="Q13" s="146">
        <f>くるみる!L25</f>
        <v>1550</v>
      </c>
      <c r="R13" s="149">
        <f>くるみる!N25</f>
        <v>0</v>
      </c>
      <c r="S13" s="251">
        <f t="shared" si="1"/>
        <v>34910</v>
      </c>
      <c r="T13" s="152">
        <f t="shared" si="0"/>
        <v>0</v>
      </c>
    </row>
    <row r="14" spans="1:20" ht="17.25" customHeight="1" x14ac:dyDescent="0.15">
      <c r="A14" s="722"/>
      <c r="B14" s="425" t="s">
        <v>302</v>
      </c>
      <c r="C14" s="121">
        <f>SUM('2'!D22:D26)</f>
        <v>13320</v>
      </c>
      <c r="D14" s="153">
        <f>SUM('2'!E22:E26)</f>
        <v>0</v>
      </c>
      <c r="E14" s="146">
        <f>SUM('2'!G22:G26)</f>
        <v>850</v>
      </c>
      <c r="F14" s="147">
        <f>SUM('2'!H22:H26)</f>
        <v>0</v>
      </c>
      <c r="G14" s="146">
        <f>SUM('2'!J22:J26)</f>
        <v>1750</v>
      </c>
      <c r="H14" s="147">
        <f>SUM('2'!K22:K26)</f>
        <v>0</v>
      </c>
      <c r="I14" s="146">
        <f>SUM('2'!M22:M26)</f>
        <v>0</v>
      </c>
      <c r="J14" s="147">
        <f>SUM('2'!N22:N26)</f>
        <v>0</v>
      </c>
      <c r="K14" s="146">
        <f>SUM('2'!P22:P26)</f>
        <v>0</v>
      </c>
      <c r="L14" s="147">
        <f>SUM('2'!Q22:Q26)</f>
        <v>0</v>
      </c>
      <c r="M14" s="148"/>
      <c r="N14" s="147"/>
      <c r="O14" s="146">
        <f>SUM('2'!S22:S27)</f>
        <v>0</v>
      </c>
      <c r="P14" s="149">
        <f>SUM('2'!T22:T27)</f>
        <v>0</v>
      </c>
      <c r="Q14" s="146">
        <f>SUM(くるみる!M27:M31)</f>
        <v>1540</v>
      </c>
      <c r="R14" s="149">
        <f>くるみる!N33</f>
        <v>0</v>
      </c>
      <c r="S14" s="251">
        <f>SUM(C14,E14,G14,I14,K14,M14,O14,Q14)</f>
        <v>17460</v>
      </c>
      <c r="T14" s="152">
        <f t="shared" si="0"/>
        <v>0</v>
      </c>
    </row>
    <row r="15" spans="1:20" ht="17.25" customHeight="1" x14ac:dyDescent="0.15">
      <c r="A15" s="722"/>
      <c r="B15" s="425" t="s">
        <v>303</v>
      </c>
      <c r="C15" s="121">
        <f>'4'!D19</f>
        <v>32310</v>
      </c>
      <c r="D15" s="153">
        <f>'4'!E19</f>
        <v>0</v>
      </c>
      <c r="E15" s="146">
        <f>'4'!G19</f>
        <v>4170</v>
      </c>
      <c r="F15" s="147">
        <f>'4'!H19</f>
        <v>0</v>
      </c>
      <c r="G15" s="146">
        <f>'4'!J19</f>
        <v>3340</v>
      </c>
      <c r="H15" s="147">
        <f>'4'!K19</f>
        <v>0</v>
      </c>
      <c r="I15" s="146">
        <f>'4'!M19</f>
        <v>0</v>
      </c>
      <c r="J15" s="147">
        <f>'4'!N19</f>
        <v>0</v>
      </c>
      <c r="K15" s="146">
        <f>'4'!P19</f>
        <v>0</v>
      </c>
      <c r="L15" s="147">
        <f>'4'!Q19</f>
        <v>0</v>
      </c>
      <c r="M15" s="148"/>
      <c r="N15" s="147"/>
      <c r="O15" s="146">
        <f>'4'!S19</f>
        <v>0</v>
      </c>
      <c r="P15" s="149">
        <f>'4'!T19</f>
        <v>0</v>
      </c>
      <c r="Q15" s="146">
        <f>くるみる!Q25</f>
        <v>8280</v>
      </c>
      <c r="R15" s="149">
        <f>くるみる!S25</f>
        <v>0</v>
      </c>
      <c r="S15" s="251">
        <f t="shared" si="1"/>
        <v>48100</v>
      </c>
      <c r="T15" s="152">
        <f t="shared" si="0"/>
        <v>0</v>
      </c>
    </row>
    <row r="16" spans="1:20" ht="17.25" customHeight="1" x14ac:dyDescent="0.15">
      <c r="A16" s="722"/>
      <c r="B16" s="367" t="s">
        <v>304</v>
      </c>
      <c r="C16" s="121">
        <f>'4'!D28</f>
        <v>25680</v>
      </c>
      <c r="D16" s="153">
        <f>'4'!E28</f>
        <v>0</v>
      </c>
      <c r="E16" s="146">
        <f>'4'!G28</f>
        <v>3280</v>
      </c>
      <c r="F16" s="147">
        <f>'4'!H28</f>
        <v>0</v>
      </c>
      <c r="G16" s="146">
        <f>'4'!J28</f>
        <v>1650</v>
      </c>
      <c r="H16" s="147">
        <f>'4'!K28</f>
        <v>0</v>
      </c>
      <c r="I16" s="146">
        <f>'4'!M28</f>
        <v>0</v>
      </c>
      <c r="J16" s="147">
        <f>'4'!N28</f>
        <v>0</v>
      </c>
      <c r="K16" s="146">
        <f>'4'!P28</f>
        <v>0</v>
      </c>
      <c r="L16" s="147">
        <f>'4'!Q28</f>
        <v>0</v>
      </c>
      <c r="M16" s="148"/>
      <c r="N16" s="147"/>
      <c r="O16" s="146">
        <f>'4'!S28</f>
        <v>0</v>
      </c>
      <c r="P16" s="149">
        <f>'4'!T28</f>
        <v>0</v>
      </c>
      <c r="Q16" s="146">
        <f>くるみる!Q33</f>
        <v>4590</v>
      </c>
      <c r="R16" s="149">
        <f>くるみる!S33</f>
        <v>0</v>
      </c>
      <c r="S16" s="251">
        <f t="shared" si="1"/>
        <v>35200</v>
      </c>
      <c r="T16" s="152">
        <f t="shared" si="0"/>
        <v>0</v>
      </c>
    </row>
    <row r="17" spans="1:21" ht="17.25" customHeight="1" x14ac:dyDescent="0.15">
      <c r="A17" s="723"/>
      <c r="B17" s="154" t="s">
        <v>305</v>
      </c>
      <c r="C17" s="155">
        <f>SUM(C9:C16)</f>
        <v>220950</v>
      </c>
      <c r="D17" s="156">
        <f>SUM(D9:D16)</f>
        <v>0</v>
      </c>
      <c r="E17" s="155">
        <f>SUM(E9:E16)</f>
        <v>20460</v>
      </c>
      <c r="F17" s="156">
        <f t="shared" ref="F17:P17" si="2">SUM(F9:F16)</f>
        <v>0</v>
      </c>
      <c r="G17" s="155">
        <f>SUM(G9:G16)</f>
        <v>18600</v>
      </c>
      <c r="H17" s="156">
        <f t="shared" si="2"/>
        <v>0</v>
      </c>
      <c r="I17" s="155">
        <f t="shared" si="2"/>
        <v>0</v>
      </c>
      <c r="J17" s="156">
        <f t="shared" si="2"/>
        <v>0</v>
      </c>
      <c r="K17" s="155">
        <f t="shared" si="2"/>
        <v>0</v>
      </c>
      <c r="L17" s="156">
        <f t="shared" si="2"/>
        <v>0</v>
      </c>
      <c r="M17" s="155">
        <f t="shared" si="2"/>
        <v>0</v>
      </c>
      <c r="N17" s="156">
        <f t="shared" si="2"/>
        <v>0</v>
      </c>
      <c r="O17" s="155">
        <f>SUM(O9:O16)</f>
        <v>0</v>
      </c>
      <c r="P17" s="156">
        <f t="shared" si="2"/>
        <v>0</v>
      </c>
      <c r="Q17" s="155">
        <f>SUM(Q9:Q16)</f>
        <v>32130</v>
      </c>
      <c r="R17" s="156">
        <f>SUM(R9:R16)</f>
        <v>0</v>
      </c>
      <c r="S17" s="252">
        <f>SUM(C17,E17,G17,I17,K17,M17,O17,Q17)</f>
        <v>292140</v>
      </c>
      <c r="T17" s="156">
        <f t="shared" si="0"/>
        <v>0</v>
      </c>
    </row>
    <row r="18" spans="1:21" ht="17.25" customHeight="1" x14ac:dyDescent="0.15">
      <c r="A18" s="426" t="s">
        <v>307</v>
      </c>
      <c r="B18" s="501"/>
      <c r="C18" s="121">
        <f>SUM('5'!D9:D16)</f>
        <v>21880</v>
      </c>
      <c r="D18" s="153">
        <f>SUM('5'!E9:E16)</f>
        <v>0</v>
      </c>
      <c r="E18" s="146">
        <f>SUM('5'!G9:G16)</f>
        <v>1980</v>
      </c>
      <c r="F18" s="153">
        <f>SUM('5'!H9:H16)</f>
        <v>0</v>
      </c>
      <c r="G18" s="146">
        <f>SUM('5'!J9:J16)</f>
        <v>1580</v>
      </c>
      <c r="H18" s="153">
        <f>SUM('5'!K9:K16)</f>
        <v>0</v>
      </c>
      <c r="I18" s="146"/>
      <c r="J18" s="153"/>
      <c r="K18" s="146"/>
      <c r="L18" s="153"/>
      <c r="M18" s="206"/>
      <c r="N18" s="164"/>
      <c r="O18" s="146"/>
      <c r="P18" s="153"/>
      <c r="Q18" s="146">
        <f>くるみる!V19</f>
        <v>3080</v>
      </c>
      <c r="R18" s="153">
        <f>くるみる!X19</f>
        <v>0</v>
      </c>
      <c r="S18" s="253">
        <f t="shared" si="1"/>
        <v>28520</v>
      </c>
      <c r="T18" s="150">
        <f t="shared" si="0"/>
        <v>0</v>
      </c>
    </row>
    <row r="19" spans="1:21" ht="17.25" customHeight="1" x14ac:dyDescent="0.15">
      <c r="A19" s="426" t="s">
        <v>853</v>
      </c>
      <c r="B19" s="501"/>
      <c r="C19" s="517">
        <f>SUM('8'!D9:D23)</f>
        <v>4560</v>
      </c>
      <c r="D19" s="592">
        <f>SUM('8'!E9:E23)</f>
        <v>0</v>
      </c>
      <c r="E19" s="517">
        <f>SUM('8'!G9:G23)</f>
        <v>0</v>
      </c>
      <c r="F19" s="518">
        <f>SUM('8'!H9:H23)</f>
        <v>0</v>
      </c>
      <c r="G19" s="517">
        <f>SUM('8'!J9:J23)</f>
        <v>140</v>
      </c>
      <c r="H19" s="592">
        <f>SUM('8'!K9:K23)</f>
        <v>0</v>
      </c>
      <c r="I19" s="517">
        <f>SUM('8'!M9:M23)</f>
        <v>0</v>
      </c>
      <c r="J19" s="518">
        <f>SUM('8'!N9:N23)</f>
        <v>0</v>
      </c>
      <c r="K19" s="517">
        <f>SUM('8'!P9:P23)</f>
        <v>0</v>
      </c>
      <c r="L19" s="518">
        <f>SUM('8'!Q9:Q23)</f>
        <v>0</v>
      </c>
      <c r="M19" s="517"/>
      <c r="N19" s="518"/>
      <c r="O19" s="517">
        <f>SUM('8'!S9:S23)</f>
        <v>0</v>
      </c>
      <c r="P19" s="518">
        <f>SUM('8'!T9:T23)</f>
        <v>0</v>
      </c>
      <c r="Q19" s="517"/>
      <c r="R19" s="518"/>
      <c r="S19" s="519">
        <f>SUM(C19,E19,G19,I19,K19,M19,O19,Q19)</f>
        <v>4700</v>
      </c>
      <c r="T19" s="593">
        <f t="shared" si="0"/>
        <v>0</v>
      </c>
    </row>
    <row r="20" spans="1:21" ht="17.25" customHeight="1" x14ac:dyDescent="0.15">
      <c r="A20" s="426" t="s">
        <v>854</v>
      </c>
      <c r="B20" s="501"/>
      <c r="C20" s="517">
        <f>SUM('2'!D17:D19,'2'!D27:D30)</f>
        <v>21640</v>
      </c>
      <c r="D20" s="592">
        <f>SUM('2'!E17:E19,'2'!E27:E30)</f>
        <v>0</v>
      </c>
      <c r="E20" s="517">
        <f>SUM('2'!G17:G19,'2'!G28:G30)</f>
        <v>2460</v>
      </c>
      <c r="F20" s="592">
        <f>SUM('2'!H17:H19,'2'!H28:H30)</f>
        <v>0</v>
      </c>
      <c r="G20" s="517">
        <f>SUM('2'!J17:J19,'2'!J28:J30)</f>
        <v>1880</v>
      </c>
      <c r="H20" s="592">
        <f>SUM('2'!K17:K19,'2'!K28:K30)</f>
        <v>0</v>
      </c>
      <c r="I20" s="517">
        <f>SUM('2'!M17:M19,'2'!M28:M30)</f>
        <v>0</v>
      </c>
      <c r="J20" s="518">
        <f>SUM('2'!N17:N19,'2'!N28:N30)</f>
        <v>0</v>
      </c>
      <c r="K20" s="517">
        <f>SUM('2'!P17:P19,'2'!P28:P30)</f>
        <v>0</v>
      </c>
      <c r="L20" s="518">
        <f>SUM('2'!Q17:Q19,'2'!Q28:Q30)</f>
        <v>0</v>
      </c>
      <c r="M20" s="517"/>
      <c r="N20" s="518"/>
      <c r="O20" s="517">
        <f>SUM('2'!S17:S19,'2'!S28:S30)</f>
        <v>0</v>
      </c>
      <c r="P20" s="518">
        <f>SUM('2'!T17:T19,'2'!T28:T30)</f>
        <v>0</v>
      </c>
      <c r="Q20" s="517">
        <f>SUM(くるみる!H16:H17,くるみる!R11:R13,くるみる!M32)</f>
        <v>2130</v>
      </c>
      <c r="R20" s="592">
        <f>SUM(くるみる!I16:I17,くるみる!S11:S13,くるみる!N32)</f>
        <v>0</v>
      </c>
      <c r="S20" s="519">
        <f>SUM(C20,E20,G20,I20,K20,M20,O20,Q20)</f>
        <v>28110</v>
      </c>
      <c r="T20" s="593">
        <f t="shared" si="0"/>
        <v>0</v>
      </c>
    </row>
    <row r="21" spans="1:21" ht="17.25" customHeight="1" x14ac:dyDescent="0.15">
      <c r="A21" s="426" t="s">
        <v>308</v>
      </c>
      <c r="B21" s="157"/>
      <c r="C21" s="158">
        <f>SUM('5'!D21)</f>
        <v>4660</v>
      </c>
      <c r="D21" s="159">
        <f>SUM('5'!E21)</f>
        <v>0</v>
      </c>
      <c r="E21" s="158">
        <f>SUM('5'!G21)</f>
        <v>0</v>
      </c>
      <c r="F21" s="159">
        <f>SUM('5'!H21)</f>
        <v>0</v>
      </c>
      <c r="G21" s="158">
        <f>SUM('5'!J21)</f>
        <v>1500</v>
      </c>
      <c r="H21" s="159">
        <f>SUM('5'!K21)</f>
        <v>0</v>
      </c>
      <c r="I21" s="158">
        <f>SUM('5'!M21)</f>
        <v>0</v>
      </c>
      <c r="J21" s="159">
        <f>SUM('5'!N21)</f>
        <v>0</v>
      </c>
      <c r="K21" s="158">
        <f>SUM('5'!P21)</f>
        <v>0</v>
      </c>
      <c r="L21" s="159">
        <f>SUM('5'!Q21)</f>
        <v>0</v>
      </c>
      <c r="M21" s="160"/>
      <c r="N21" s="159"/>
      <c r="O21" s="158">
        <f>SUM('5'!S21)</f>
        <v>0</v>
      </c>
      <c r="P21" s="161">
        <f>SUM('5'!T21)</f>
        <v>0</v>
      </c>
      <c r="Q21" s="146">
        <f>くるみる!V23</f>
        <v>700</v>
      </c>
      <c r="R21" s="153">
        <f>くるみる!X23</f>
        <v>0</v>
      </c>
      <c r="S21" s="250">
        <f t="shared" si="1"/>
        <v>6860</v>
      </c>
      <c r="T21" s="162">
        <f t="shared" si="0"/>
        <v>0</v>
      </c>
    </row>
    <row r="22" spans="1:21" ht="17.25" customHeight="1" x14ac:dyDescent="0.15">
      <c r="A22" s="520" t="s">
        <v>855</v>
      </c>
      <c r="B22" s="521"/>
      <c r="C22" s="522">
        <f>SUM('7'!D9:D32,'8'!D24:D25,'13'!D15:D17)</f>
        <v>36570</v>
      </c>
      <c r="D22" s="523">
        <f>SUM('7'!E9:E32,'8'!E24:E25,'13'!E15:E17)</f>
        <v>0</v>
      </c>
      <c r="E22" s="522">
        <f>SUM('7'!G9:G32,'8'!G24:G25,'13'!G15:G17)</f>
        <v>5510</v>
      </c>
      <c r="F22" s="523">
        <f>SUM('7'!H9:H32,'8'!H24:H25,'13'!H15:H17)</f>
        <v>0</v>
      </c>
      <c r="G22" s="522">
        <f>SUM('7'!J9:J32,'8'!J24:J25,'13'!J15:J17)</f>
        <v>6240</v>
      </c>
      <c r="H22" s="523">
        <f>SUM('7'!K9:K32,'8'!K24:K25,'13'!K15:K17)</f>
        <v>0</v>
      </c>
      <c r="I22" s="522">
        <f>SUM('7'!M9:M32,'8'!M24:M25,'13'!M15:M17)</f>
        <v>0</v>
      </c>
      <c r="J22" s="523">
        <f>SUM('7'!N9:N32,'8'!N24:N25,'13'!N15:N17)</f>
        <v>0</v>
      </c>
      <c r="K22" s="522"/>
      <c r="L22" s="523"/>
      <c r="M22" s="522"/>
      <c r="N22" s="523"/>
      <c r="O22" s="522">
        <f>SUM('7'!S9:S32,'8'!S24:S25,'13'!S15:S17)</f>
        <v>0</v>
      </c>
      <c r="P22" s="524">
        <f>SUM('7'!T9:T32,'8'!T24:T25,'13'!T15:T17)</f>
        <v>0</v>
      </c>
      <c r="Q22" s="522"/>
      <c r="R22" s="524"/>
      <c r="S22" s="525">
        <f>SUM(C22,E22,G22,I22,K22,M22,O22,Q22)</f>
        <v>48320</v>
      </c>
      <c r="T22" s="526">
        <f>SUM(D22,F22,H22,J22,L22,N22,P22,R22)</f>
        <v>0</v>
      </c>
    </row>
    <row r="23" spans="1:21" ht="17.25" customHeight="1" x14ac:dyDescent="0.15">
      <c r="A23" s="520" t="s">
        <v>856</v>
      </c>
      <c r="B23" s="527"/>
      <c r="C23" s="121">
        <f>SUM('13'!D20:D21)</f>
        <v>1850</v>
      </c>
      <c r="D23" s="153">
        <f>SUM('13'!E20:E21)</f>
        <v>0</v>
      </c>
      <c r="E23" s="146">
        <f>SUM('13'!G20:G21)</f>
        <v>0</v>
      </c>
      <c r="F23" s="153">
        <f>SUM('13'!H20:H21)</f>
        <v>0</v>
      </c>
      <c r="G23" s="146">
        <f>SUM('13'!J20:J21)</f>
        <v>0</v>
      </c>
      <c r="H23" s="153">
        <f>SUM('13'!K20:K21)</f>
        <v>0</v>
      </c>
      <c r="I23" s="146"/>
      <c r="J23" s="147"/>
      <c r="K23" s="146"/>
      <c r="L23" s="147"/>
      <c r="M23" s="148"/>
      <c r="N23" s="147"/>
      <c r="O23" s="146"/>
      <c r="P23" s="149"/>
      <c r="Q23" s="146"/>
      <c r="R23" s="149"/>
      <c r="S23" s="251">
        <f t="shared" si="1"/>
        <v>1850</v>
      </c>
      <c r="T23" s="152">
        <f t="shared" si="0"/>
        <v>0</v>
      </c>
    </row>
    <row r="24" spans="1:21" ht="17.25" customHeight="1" x14ac:dyDescent="0.15">
      <c r="A24" s="730" t="s">
        <v>484</v>
      </c>
      <c r="B24" s="731"/>
      <c r="C24" s="163">
        <f>'9'!D25</f>
        <v>32630</v>
      </c>
      <c r="D24" s="164">
        <f>'9'!E25</f>
        <v>0</v>
      </c>
      <c r="E24" s="163">
        <f>'9'!G25</f>
        <v>0</v>
      </c>
      <c r="F24" s="164">
        <f>'9'!H25</f>
        <v>0</v>
      </c>
      <c r="G24" s="163">
        <f>'9'!J25</f>
        <v>4360</v>
      </c>
      <c r="H24" s="164">
        <f>'9'!K25</f>
        <v>0</v>
      </c>
      <c r="I24" s="163">
        <f>'9'!M25</f>
        <v>0</v>
      </c>
      <c r="J24" s="164">
        <f>'9'!N25</f>
        <v>0</v>
      </c>
      <c r="K24" s="163">
        <f>'9'!P25</f>
        <v>0</v>
      </c>
      <c r="L24" s="164">
        <f>'9'!Q25</f>
        <v>0</v>
      </c>
      <c r="M24" s="206"/>
      <c r="N24" s="164"/>
      <c r="O24" s="163">
        <f>'9'!S25</f>
        <v>0</v>
      </c>
      <c r="P24" s="207">
        <f>'9'!T25</f>
        <v>0</v>
      </c>
      <c r="Q24" s="163"/>
      <c r="R24" s="207"/>
      <c r="S24" s="253">
        <f t="shared" si="1"/>
        <v>36990</v>
      </c>
      <c r="T24" s="150">
        <f t="shared" si="0"/>
        <v>0</v>
      </c>
    </row>
    <row r="25" spans="1:21" ht="17.25" customHeight="1" x14ac:dyDescent="0.15">
      <c r="A25" s="426" t="s">
        <v>265</v>
      </c>
      <c r="B25" s="66"/>
      <c r="C25" s="158">
        <f>'13'!D12</f>
        <v>4880</v>
      </c>
      <c r="D25" s="159">
        <f>'13'!E12</f>
        <v>0</v>
      </c>
      <c r="E25" s="158">
        <f>'13'!G12</f>
        <v>160</v>
      </c>
      <c r="F25" s="159">
        <f>'13'!H12</f>
        <v>0</v>
      </c>
      <c r="G25" s="158">
        <f>'13'!J12</f>
        <v>1200</v>
      </c>
      <c r="H25" s="159">
        <f>'13'!K12</f>
        <v>0</v>
      </c>
      <c r="I25" s="158">
        <f>'13'!M12</f>
        <v>0</v>
      </c>
      <c r="J25" s="159">
        <f>'13'!N12</f>
        <v>0</v>
      </c>
      <c r="K25" s="158"/>
      <c r="L25" s="159"/>
      <c r="M25" s="160"/>
      <c r="N25" s="159"/>
      <c r="O25" s="158">
        <f>'13'!S12</f>
        <v>0</v>
      </c>
      <c r="P25" s="161">
        <f>'13'!T12</f>
        <v>0</v>
      </c>
      <c r="Q25" s="158"/>
      <c r="R25" s="161"/>
      <c r="S25" s="250">
        <f t="shared" si="1"/>
        <v>6240</v>
      </c>
      <c r="T25" s="162">
        <f t="shared" si="0"/>
        <v>0</v>
      </c>
    </row>
    <row r="26" spans="1:21" ht="17.25" customHeight="1" x14ac:dyDescent="0.15">
      <c r="A26" s="367" t="s">
        <v>234</v>
      </c>
      <c r="B26" s="157"/>
      <c r="C26" s="158">
        <f>'10'!D20</f>
        <v>4750</v>
      </c>
      <c r="D26" s="159">
        <f>'10'!E20</f>
        <v>0</v>
      </c>
      <c r="E26" s="158">
        <f>'10'!G20</f>
        <v>0</v>
      </c>
      <c r="F26" s="159">
        <f>'10'!H20</f>
        <v>0</v>
      </c>
      <c r="G26" s="158">
        <f>'10'!J20</f>
        <v>100</v>
      </c>
      <c r="H26" s="159">
        <f>'10'!K20</f>
        <v>0</v>
      </c>
      <c r="I26" s="158">
        <f>'10'!M20</f>
        <v>0</v>
      </c>
      <c r="J26" s="159">
        <f>'10'!N20</f>
        <v>0</v>
      </c>
      <c r="K26" s="158">
        <f>'10'!P20</f>
        <v>0</v>
      </c>
      <c r="L26" s="159">
        <f>'10'!Q20</f>
        <v>0</v>
      </c>
      <c r="M26" s="160"/>
      <c r="N26" s="159"/>
      <c r="O26" s="158">
        <f>'10'!S20</f>
        <v>0</v>
      </c>
      <c r="P26" s="161">
        <f>'10'!T20</f>
        <v>0</v>
      </c>
      <c r="Q26" s="158"/>
      <c r="R26" s="161"/>
      <c r="S26" s="250">
        <f t="shared" si="1"/>
        <v>4850</v>
      </c>
      <c r="T26" s="162">
        <f t="shared" si="0"/>
        <v>0</v>
      </c>
    </row>
    <row r="27" spans="1:21" ht="17.25" customHeight="1" x14ac:dyDescent="0.15">
      <c r="A27" s="427" t="s">
        <v>335</v>
      </c>
      <c r="B27" s="157"/>
      <c r="C27" s="158">
        <f>'11'!D22</f>
        <v>6000</v>
      </c>
      <c r="D27" s="159">
        <f>'11'!E22</f>
        <v>0</v>
      </c>
      <c r="E27" s="158">
        <f>'11'!G22</f>
        <v>0</v>
      </c>
      <c r="F27" s="159">
        <f>'11'!H22</f>
        <v>0</v>
      </c>
      <c r="G27" s="158">
        <f>'11'!J22</f>
        <v>230</v>
      </c>
      <c r="H27" s="159">
        <f>'11'!K22</f>
        <v>0</v>
      </c>
      <c r="I27" s="158">
        <f>'11'!M22</f>
        <v>0</v>
      </c>
      <c r="J27" s="159">
        <f>'11'!N22</f>
        <v>0</v>
      </c>
      <c r="K27" s="158">
        <f>'11'!P22</f>
        <v>0</v>
      </c>
      <c r="L27" s="159">
        <f>'11'!Q22</f>
        <v>0</v>
      </c>
      <c r="M27" s="160"/>
      <c r="N27" s="159"/>
      <c r="O27" s="158">
        <f>'11'!S22</f>
        <v>0</v>
      </c>
      <c r="P27" s="161">
        <f>'11'!T22</f>
        <v>0</v>
      </c>
      <c r="Q27" s="158"/>
      <c r="R27" s="161"/>
      <c r="S27" s="250">
        <f t="shared" si="1"/>
        <v>6230</v>
      </c>
      <c r="T27" s="162">
        <f t="shared" si="0"/>
        <v>0</v>
      </c>
      <c r="U27" s="595"/>
    </row>
    <row r="28" spans="1:21" ht="17.25" customHeight="1" x14ac:dyDescent="0.15">
      <c r="A28" s="427" t="s">
        <v>242</v>
      </c>
      <c r="B28" s="157"/>
      <c r="C28" s="158">
        <f>'12'!D22</f>
        <v>10990</v>
      </c>
      <c r="D28" s="159">
        <f>'12'!E22</f>
        <v>0</v>
      </c>
      <c r="E28" s="158">
        <f>'12'!G22</f>
        <v>0</v>
      </c>
      <c r="F28" s="159">
        <f>'12'!H22</f>
        <v>0</v>
      </c>
      <c r="G28" s="158">
        <f>'12'!J22</f>
        <v>1090</v>
      </c>
      <c r="H28" s="159">
        <f>'12'!K22</f>
        <v>0</v>
      </c>
      <c r="I28" s="158">
        <f>'12'!M22</f>
        <v>0</v>
      </c>
      <c r="J28" s="159">
        <f>SUM('12'!N22,'12'!N26)</f>
        <v>0</v>
      </c>
      <c r="K28" s="158"/>
      <c r="L28" s="159"/>
      <c r="M28" s="160"/>
      <c r="N28" s="159"/>
      <c r="O28" s="158">
        <f>'12'!P22</f>
        <v>0</v>
      </c>
      <c r="P28" s="159">
        <f>'12'!Q22</f>
        <v>0</v>
      </c>
      <c r="Q28" s="158"/>
      <c r="R28" s="159"/>
      <c r="S28" s="250">
        <f t="shared" si="1"/>
        <v>12080</v>
      </c>
      <c r="T28" s="162">
        <f t="shared" si="0"/>
        <v>0</v>
      </c>
      <c r="U28" s="595"/>
    </row>
    <row r="29" spans="1:21" ht="17.25" customHeight="1" x14ac:dyDescent="0.15">
      <c r="A29" s="427" t="s">
        <v>248</v>
      </c>
      <c r="B29" s="157"/>
      <c r="C29" s="158">
        <f>SUM('12'!D41)</f>
        <v>7700</v>
      </c>
      <c r="D29" s="159">
        <f>SUM('12'!E41)</f>
        <v>0</v>
      </c>
      <c r="E29" s="582">
        <f>SUM('12'!G41)</f>
        <v>0</v>
      </c>
      <c r="F29" s="159">
        <f>SUM('12'!H41)</f>
        <v>0</v>
      </c>
      <c r="G29" s="158">
        <f>SUM('12'!J41)</f>
        <v>1340</v>
      </c>
      <c r="H29" s="159">
        <f>SUM('12'!K41)</f>
        <v>0</v>
      </c>
      <c r="I29" s="158">
        <f>SUM('12'!M41)</f>
        <v>0</v>
      </c>
      <c r="J29" s="159">
        <f>SUM('12'!N41)</f>
        <v>0</v>
      </c>
      <c r="K29" s="158">
        <f>SUM('12'!L41)</f>
        <v>0</v>
      </c>
      <c r="L29" s="159">
        <f>SUM('12'!M41)</f>
        <v>0</v>
      </c>
      <c r="M29" s="158">
        <f>SUM('12'!S41)</f>
        <v>130</v>
      </c>
      <c r="N29" s="159">
        <f>SUM('12'!T41)</f>
        <v>0</v>
      </c>
      <c r="O29" s="158">
        <f>SUM('12'!P41)</f>
        <v>0</v>
      </c>
      <c r="P29" s="159">
        <f>SUM('12'!Q41)</f>
        <v>0</v>
      </c>
      <c r="Q29" s="158"/>
      <c r="R29" s="159"/>
      <c r="S29" s="250">
        <f t="shared" si="1"/>
        <v>9170</v>
      </c>
      <c r="T29" s="162">
        <f t="shared" si="0"/>
        <v>0</v>
      </c>
      <c r="U29" s="595"/>
    </row>
    <row r="30" spans="1:21" ht="17.25" customHeight="1" x14ac:dyDescent="0.15">
      <c r="A30" s="426" t="s">
        <v>283</v>
      </c>
      <c r="B30" s="157"/>
      <c r="C30" s="158">
        <f>'16'!D15</f>
        <v>1650</v>
      </c>
      <c r="D30" s="161">
        <f>'16'!E15</f>
        <v>0</v>
      </c>
      <c r="E30" s="294" t="s">
        <v>872</v>
      </c>
      <c r="F30" s="581">
        <f>SUM('16'!H15)</f>
        <v>0</v>
      </c>
      <c r="G30" s="158">
        <f>'16'!J15</f>
        <v>300</v>
      </c>
      <c r="H30" s="159">
        <f>'16'!K15</f>
        <v>0</v>
      </c>
      <c r="I30" s="158">
        <f>'16'!M15</f>
        <v>0</v>
      </c>
      <c r="J30" s="159">
        <f>'16'!N15</f>
        <v>0</v>
      </c>
      <c r="K30" s="158">
        <f>'16'!P15</f>
        <v>0</v>
      </c>
      <c r="L30" s="159">
        <f>'16'!Q15</f>
        <v>0</v>
      </c>
      <c r="M30" s="160">
        <f>'16'!S15</f>
        <v>40</v>
      </c>
      <c r="N30" s="159">
        <f>'16'!T15</f>
        <v>0</v>
      </c>
      <c r="O30" s="158">
        <f>'16'!V15</f>
        <v>0</v>
      </c>
      <c r="P30" s="161">
        <f>'16'!W15</f>
        <v>0</v>
      </c>
      <c r="Q30" s="158"/>
      <c r="R30" s="161"/>
      <c r="S30" s="250">
        <f t="shared" si="1"/>
        <v>1990</v>
      </c>
      <c r="T30" s="162">
        <f>SUM(D30,F30,H30,J30,L30,N30,P30,R30)</f>
        <v>0</v>
      </c>
      <c r="U30" s="595"/>
    </row>
    <row r="31" spans="1:21" ht="17.25" customHeight="1" x14ac:dyDescent="0.15">
      <c r="A31" s="426" t="s">
        <v>857</v>
      </c>
      <c r="B31" s="528"/>
      <c r="C31" s="163">
        <f>SUM('14'!D9:D19)</f>
        <v>17670</v>
      </c>
      <c r="D31" s="164">
        <f>SUM('14'!E9:E19)</f>
        <v>0</v>
      </c>
      <c r="E31" s="146">
        <f>SUM('14'!G9:G19)</f>
        <v>0</v>
      </c>
      <c r="F31" s="164">
        <f>SUM('14'!H9:H19)</f>
        <v>0</v>
      </c>
      <c r="G31" s="163">
        <f>SUM('14'!J9:J19)</f>
        <v>4720</v>
      </c>
      <c r="H31" s="164">
        <f>SUM('14'!K9:K19)</f>
        <v>0</v>
      </c>
      <c r="I31" s="163">
        <f>SUM('14'!M9:M19)</f>
        <v>0</v>
      </c>
      <c r="J31" s="164">
        <f>SUM('14'!N9:N19)</f>
        <v>0</v>
      </c>
      <c r="K31" s="163">
        <f>SUM('14'!P9:P19)</f>
        <v>1300</v>
      </c>
      <c r="L31" s="164">
        <f>SUM('14'!Q9:Q19)</f>
        <v>0</v>
      </c>
      <c r="M31" s="206"/>
      <c r="N31" s="164"/>
      <c r="O31" s="163">
        <f>SUM('14'!S9:S19)</f>
        <v>0</v>
      </c>
      <c r="P31" s="207">
        <f>SUM('14'!T9:T19)</f>
        <v>0</v>
      </c>
      <c r="Q31" s="163"/>
      <c r="R31" s="207"/>
      <c r="S31" s="253">
        <f t="shared" si="1"/>
        <v>23690</v>
      </c>
      <c r="T31" s="150">
        <f t="shared" si="0"/>
        <v>0</v>
      </c>
      <c r="U31" s="595"/>
    </row>
    <row r="32" spans="1:21" ht="17.25" customHeight="1" x14ac:dyDescent="0.15">
      <c r="A32" s="367" t="s">
        <v>272</v>
      </c>
      <c r="B32" s="418"/>
      <c r="C32" s="158">
        <f>'14'!D24</f>
        <v>3260</v>
      </c>
      <c r="D32" s="159">
        <f>'14'!E24</f>
        <v>0</v>
      </c>
      <c r="E32" s="158">
        <f>'14'!G24</f>
        <v>0</v>
      </c>
      <c r="F32" s="159">
        <f>'14'!H24</f>
        <v>0</v>
      </c>
      <c r="G32" s="158">
        <f>'14'!J24</f>
        <v>0</v>
      </c>
      <c r="H32" s="159">
        <f>'14'!K24</f>
        <v>0</v>
      </c>
      <c r="I32" s="158">
        <f>'14'!M24</f>
        <v>0</v>
      </c>
      <c r="J32" s="159">
        <f>'14'!N24</f>
        <v>0</v>
      </c>
      <c r="K32" s="158">
        <f>'14'!P24</f>
        <v>0</v>
      </c>
      <c r="L32" s="159">
        <f>'14'!Q24</f>
        <v>0</v>
      </c>
      <c r="M32" s="160"/>
      <c r="N32" s="159"/>
      <c r="O32" s="158">
        <f>'14'!S24</f>
        <v>0</v>
      </c>
      <c r="P32" s="161">
        <f>'14'!T24</f>
        <v>0</v>
      </c>
      <c r="Q32" s="158"/>
      <c r="R32" s="161"/>
      <c r="S32" s="250">
        <f t="shared" si="1"/>
        <v>3260</v>
      </c>
      <c r="T32" s="162">
        <f t="shared" si="0"/>
        <v>0</v>
      </c>
      <c r="U32" s="595"/>
    </row>
    <row r="33" spans="1:20" ht="17.25" customHeight="1" x14ac:dyDescent="0.15">
      <c r="A33" s="720" t="s">
        <v>273</v>
      </c>
      <c r="B33" s="720"/>
      <c r="C33" s="163">
        <f>'15'!D25</f>
        <v>22360</v>
      </c>
      <c r="D33" s="590">
        <f>'15'!E25</f>
        <v>0</v>
      </c>
      <c r="E33" s="163">
        <f>'15'!G25</f>
        <v>2760</v>
      </c>
      <c r="F33" s="590">
        <f>'15'!H25</f>
        <v>0</v>
      </c>
      <c r="G33" s="163">
        <f>'15'!J25</f>
        <v>5330</v>
      </c>
      <c r="H33" s="590">
        <f>'15'!K25</f>
        <v>0</v>
      </c>
      <c r="I33" s="163">
        <f>'15'!M25</f>
        <v>1840</v>
      </c>
      <c r="J33" s="590">
        <f>'15'!N25</f>
        <v>0</v>
      </c>
      <c r="K33" s="163">
        <f>'15'!P25</f>
        <v>0</v>
      </c>
      <c r="L33" s="293">
        <f>'15'!Q25</f>
        <v>0</v>
      </c>
      <c r="M33" s="206">
        <f>'15'!S25</f>
        <v>0</v>
      </c>
      <c r="N33" s="293">
        <f>'15'!T25</f>
        <v>0</v>
      </c>
      <c r="O33" s="163">
        <f>'15'!V25</f>
        <v>0</v>
      </c>
      <c r="P33" s="163">
        <f>'15'!W25</f>
        <v>0</v>
      </c>
      <c r="Q33" s="163"/>
      <c r="R33" s="293"/>
      <c r="S33" s="253">
        <f t="shared" si="1"/>
        <v>32290</v>
      </c>
      <c r="T33" s="150">
        <f t="shared" si="0"/>
        <v>0</v>
      </c>
    </row>
    <row r="34" spans="1:20" ht="17.25" customHeight="1" x14ac:dyDescent="0.15">
      <c r="A34" s="720" t="s">
        <v>485</v>
      </c>
      <c r="B34" s="720"/>
      <c r="C34" s="308">
        <f>SUM('17'!D9:D37)</f>
        <v>55510</v>
      </c>
      <c r="D34" s="591">
        <f>SUM('17'!E9:E37)</f>
        <v>0</v>
      </c>
      <c r="E34" s="308">
        <f>SUM('17'!G9:G37)</f>
        <v>16000</v>
      </c>
      <c r="F34" s="591">
        <f>SUM('17'!H9:H37)</f>
        <v>0</v>
      </c>
      <c r="G34" s="308">
        <f>SUM('17'!J9:J37)</f>
        <v>24750</v>
      </c>
      <c r="H34" s="591">
        <f>SUM('17'!K9:K37)</f>
        <v>0</v>
      </c>
      <c r="I34" s="308">
        <f>SUM('17'!M9:M36)</f>
        <v>4400</v>
      </c>
      <c r="J34" s="591">
        <f>SUM('17'!N9:N36)</f>
        <v>0</v>
      </c>
      <c r="K34" s="308">
        <f>'17'!P42</f>
        <v>1200</v>
      </c>
      <c r="L34" s="591">
        <f>SUM('17'!Q9,'17'!Q12,'17'!Q16)</f>
        <v>0</v>
      </c>
      <c r="M34" s="308">
        <f>SUM('17'!S9:S37)</f>
        <v>4000</v>
      </c>
      <c r="N34" s="591">
        <f>SUM('17'!T9:T37)</f>
        <v>0</v>
      </c>
      <c r="O34" s="308">
        <f>SUM('17'!V9:V37)</f>
        <v>0</v>
      </c>
      <c r="P34" s="310">
        <f>SUM('17'!W9:W37)</f>
        <v>0</v>
      </c>
      <c r="Q34" s="308"/>
      <c r="R34" s="310"/>
      <c r="S34" s="309">
        <f t="shared" si="1"/>
        <v>105860</v>
      </c>
      <c r="T34" s="594">
        <f t="shared" si="0"/>
        <v>0</v>
      </c>
    </row>
    <row r="35" spans="1:20" ht="17.25" customHeight="1" thickBot="1" x14ac:dyDescent="0.2">
      <c r="A35" s="367" t="s">
        <v>293</v>
      </c>
      <c r="B35" s="64"/>
      <c r="C35" s="163">
        <f>SUM('17'!D38:D40)</f>
        <v>6740</v>
      </c>
      <c r="D35" s="164">
        <f>SUM('17'!E38:E40)</f>
        <v>0</v>
      </c>
      <c r="E35" s="163">
        <f>SUM('17'!G38:G40)</f>
        <v>0</v>
      </c>
      <c r="F35" s="164">
        <f>SUM('17'!H38:H40)</f>
        <v>0</v>
      </c>
      <c r="G35" s="163">
        <f>SUM('17'!J38:J40)</f>
        <v>3670</v>
      </c>
      <c r="H35" s="164">
        <f>SUM('17'!K38:K40)</f>
        <v>0</v>
      </c>
      <c r="I35" s="163">
        <f>SUM('17'!M38:M40)</f>
        <v>0</v>
      </c>
      <c r="J35" s="164">
        <f>SUM('17'!N38:N40)</f>
        <v>0</v>
      </c>
      <c r="K35" s="163">
        <f>SUM('17'!P38:P40)</f>
        <v>0</v>
      </c>
      <c r="L35" s="164">
        <f>SUM('17'!Q38:Q40)</f>
        <v>0</v>
      </c>
      <c r="M35" s="206">
        <f>SUM('17'!S38:S40)</f>
        <v>20</v>
      </c>
      <c r="N35" s="164">
        <f>SUM('17'!T38:T40)</f>
        <v>0</v>
      </c>
      <c r="O35" s="163">
        <f>SUM('17'!V38:V40)</f>
        <v>0</v>
      </c>
      <c r="P35" s="207">
        <f>SUM('17'!W38:W40)</f>
        <v>0</v>
      </c>
      <c r="Q35" s="163"/>
      <c r="R35" s="207"/>
      <c r="S35" s="208">
        <f>SUM(C35,E35,G35,I35,K35,M35,O35,Q35)</f>
        <v>10430</v>
      </c>
      <c r="T35" s="150">
        <f t="shared" si="0"/>
        <v>0</v>
      </c>
    </row>
    <row r="36" spans="1:20" ht="17.25" customHeight="1" thickTop="1" x14ac:dyDescent="0.15">
      <c r="A36" s="709" t="s">
        <v>310</v>
      </c>
      <c r="B36" s="711"/>
      <c r="C36" s="165">
        <f>SUM(C17,C18:C35)</f>
        <v>486250</v>
      </c>
      <c r="D36" s="165">
        <f t="shared" ref="D36:T36" si="3">SUM(D17,D18:D35)</f>
        <v>0</v>
      </c>
      <c r="E36" s="165">
        <f>SUM(E17,E18:E35)</f>
        <v>49330</v>
      </c>
      <c r="F36" s="165">
        <f t="shared" si="3"/>
        <v>0</v>
      </c>
      <c r="G36" s="165">
        <f>SUM(G17,G18:G35)</f>
        <v>77030</v>
      </c>
      <c r="H36" s="165">
        <f t="shared" si="3"/>
        <v>0</v>
      </c>
      <c r="I36" s="165">
        <f>SUM(I17,I18:I35)</f>
        <v>6240</v>
      </c>
      <c r="J36" s="165">
        <f t="shared" si="3"/>
        <v>0</v>
      </c>
      <c r="K36" s="165">
        <f>SUM(K17,K18:K35)</f>
        <v>2500</v>
      </c>
      <c r="L36" s="165">
        <f t="shared" si="3"/>
        <v>0</v>
      </c>
      <c r="M36" s="165">
        <f>SUM(M17,M18:M35)</f>
        <v>4190</v>
      </c>
      <c r="N36" s="165">
        <f t="shared" si="3"/>
        <v>0</v>
      </c>
      <c r="O36" s="165">
        <f>SUM(O17,O18:O35)</f>
        <v>0</v>
      </c>
      <c r="P36" s="311">
        <f t="shared" si="3"/>
        <v>0</v>
      </c>
      <c r="Q36" s="165">
        <f>SUM(Q17,Q18:Q35)</f>
        <v>38040</v>
      </c>
      <c r="R36" s="311">
        <f t="shared" si="3"/>
        <v>0</v>
      </c>
      <c r="S36" s="312">
        <f>SUM(S17,S18:S35)</f>
        <v>663580</v>
      </c>
      <c r="T36" s="165">
        <f t="shared" si="3"/>
        <v>0</v>
      </c>
    </row>
    <row r="37" spans="1:20" ht="8.25" customHeight="1" x14ac:dyDescent="0.15">
      <c r="A37" s="169"/>
      <c r="B37" s="170"/>
      <c r="C37" s="170"/>
      <c r="D37" s="171"/>
      <c r="E37" s="170"/>
      <c r="F37" s="171"/>
      <c r="G37" s="170"/>
      <c r="H37" s="171"/>
      <c r="I37" s="170"/>
      <c r="J37" s="171"/>
      <c r="K37" s="170"/>
      <c r="L37" s="171"/>
      <c r="M37" s="170"/>
      <c r="N37" s="171"/>
      <c r="O37" s="170"/>
      <c r="P37" s="171"/>
      <c r="Q37" s="170"/>
      <c r="R37" s="171"/>
      <c r="S37" s="172"/>
      <c r="T37" s="173"/>
    </row>
    <row r="38" spans="1:20" ht="17.25" customHeight="1" x14ac:dyDescent="0.15">
      <c r="A38" s="712" t="s">
        <v>295</v>
      </c>
      <c r="B38" s="713"/>
      <c r="C38" s="136" t="s">
        <v>181</v>
      </c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8"/>
      <c r="P38" s="139"/>
      <c r="Q38" s="138"/>
      <c r="R38" s="139"/>
      <c r="S38" s="713" t="s">
        <v>182</v>
      </c>
      <c r="T38" s="713"/>
    </row>
    <row r="39" spans="1:20" ht="17.25" customHeight="1" x14ac:dyDescent="0.15">
      <c r="A39" s="714"/>
      <c r="B39" s="715"/>
      <c r="C39" s="140" t="s">
        <v>194</v>
      </c>
      <c r="D39" s="141"/>
      <c r="E39" s="140" t="s">
        <v>183</v>
      </c>
      <c r="F39" s="141"/>
      <c r="G39" s="140" t="s">
        <v>184</v>
      </c>
      <c r="H39" s="141"/>
      <c r="I39" s="140" t="s">
        <v>185</v>
      </c>
      <c r="J39" s="141"/>
      <c r="K39" s="140" t="s">
        <v>560</v>
      </c>
      <c r="L39" s="141"/>
      <c r="M39" s="140" t="s">
        <v>188</v>
      </c>
      <c r="N39" s="141"/>
      <c r="O39" s="740" t="s">
        <v>186</v>
      </c>
      <c r="P39" s="741"/>
      <c r="Q39" s="140"/>
      <c r="R39" s="141"/>
      <c r="S39" s="717"/>
      <c r="T39" s="717"/>
    </row>
    <row r="40" spans="1:20" ht="17.25" customHeight="1" x14ac:dyDescent="0.15">
      <c r="A40" s="716"/>
      <c r="B40" s="717"/>
      <c r="C40" s="142" t="s">
        <v>296</v>
      </c>
      <c r="D40" s="143" t="s">
        <v>187</v>
      </c>
      <c r="E40" s="142" t="s">
        <v>296</v>
      </c>
      <c r="F40" s="143" t="s">
        <v>187</v>
      </c>
      <c r="G40" s="142" t="s">
        <v>296</v>
      </c>
      <c r="H40" s="143" t="s">
        <v>187</v>
      </c>
      <c r="I40" s="142" t="s">
        <v>296</v>
      </c>
      <c r="J40" s="143" t="s">
        <v>187</v>
      </c>
      <c r="K40" s="142" t="s">
        <v>296</v>
      </c>
      <c r="L40" s="143" t="s">
        <v>187</v>
      </c>
      <c r="M40" s="142" t="s">
        <v>296</v>
      </c>
      <c r="N40" s="143" t="s">
        <v>187</v>
      </c>
      <c r="O40" s="142" t="s">
        <v>296</v>
      </c>
      <c r="P40" s="441" t="s">
        <v>187</v>
      </c>
      <c r="Q40" s="440"/>
      <c r="R40" s="144"/>
      <c r="S40" s="145" t="s">
        <v>296</v>
      </c>
      <c r="T40" s="143" t="s">
        <v>187</v>
      </c>
    </row>
    <row r="41" spans="1:20" ht="17.25" customHeight="1" x14ac:dyDescent="0.15">
      <c r="A41" s="419" t="s">
        <v>311</v>
      </c>
      <c r="B41" s="428" t="s">
        <v>312</v>
      </c>
      <c r="C41" s="121">
        <f>SUM('6'!D9:D17)</f>
        <v>17250</v>
      </c>
      <c r="D41" s="153">
        <f>SUM('6'!E9:E17)</f>
        <v>0</v>
      </c>
      <c r="E41" s="121">
        <f>SUM('6'!G9:G17)</f>
        <v>0</v>
      </c>
      <c r="F41" s="153">
        <f>SUM('6'!H9:H17)</f>
        <v>0</v>
      </c>
      <c r="G41" s="121">
        <f>SUM('6'!J9:J17)</f>
        <v>4840</v>
      </c>
      <c r="H41" s="153">
        <f>SUM('6'!K9:K17)</f>
        <v>0</v>
      </c>
      <c r="I41" s="121">
        <f>SUM('6'!M9:M17)</f>
        <v>0</v>
      </c>
      <c r="J41" s="153">
        <f>SUM('6'!N9:N17)</f>
        <v>0</v>
      </c>
      <c r="K41" s="121">
        <f>SUM('6'!L9:L17)</f>
        <v>0</v>
      </c>
      <c r="L41" s="153">
        <f>SUM('4'!M72:M76)</f>
        <v>0</v>
      </c>
      <c r="M41" s="148"/>
      <c r="N41" s="147"/>
      <c r="O41" s="146">
        <f>SUM('6'!S29,'6'!P29)</f>
        <v>0</v>
      </c>
      <c r="P41" s="149">
        <f>SUM('6'!T29,'6'!Q29)</f>
        <v>0</v>
      </c>
      <c r="Q41" s="146">
        <f>SUM('6'!U29,'6'!R29)</f>
        <v>0</v>
      </c>
      <c r="R41" s="149">
        <f>SUM('6'!V29,'6'!S29)</f>
        <v>0</v>
      </c>
      <c r="S41" s="151">
        <f>SUM(C41,E41,G41,I41,K41,M41,O41)</f>
        <v>22090</v>
      </c>
      <c r="T41" s="152">
        <f t="shared" ref="T41:T48" si="4">SUM(D41,F41,H41,J41,L41,N41,P41)</f>
        <v>0</v>
      </c>
    </row>
    <row r="42" spans="1:20" ht="17.25" customHeight="1" x14ac:dyDescent="0.15">
      <c r="A42" s="420" t="s">
        <v>311</v>
      </c>
      <c r="B42" s="367" t="s">
        <v>456</v>
      </c>
      <c r="C42" s="121">
        <f>SUM('6'!D18:D28)</f>
        <v>6850</v>
      </c>
      <c r="D42" s="153">
        <f>SUM('6'!E18:E28)</f>
        <v>0</v>
      </c>
      <c r="E42" s="121">
        <f>SUM('6'!G18:G28)</f>
        <v>0</v>
      </c>
      <c r="F42" s="153">
        <f>SUM('6'!H18:H28)</f>
        <v>0</v>
      </c>
      <c r="G42" s="121">
        <f>SUM('6'!J18:J28)</f>
        <v>2100</v>
      </c>
      <c r="H42" s="153">
        <f>SUM('6'!K18:K28)</f>
        <v>0</v>
      </c>
      <c r="I42" s="121">
        <f>SUM('6'!M18:M28)</f>
        <v>0</v>
      </c>
      <c r="J42" s="153">
        <f>SUM('6'!N18:N28)</f>
        <v>0</v>
      </c>
      <c r="K42" s="146"/>
      <c r="L42" s="147"/>
      <c r="M42" s="148"/>
      <c r="N42" s="147"/>
      <c r="O42" s="146"/>
      <c r="P42" s="149"/>
      <c r="Q42" s="146"/>
      <c r="R42" s="149"/>
      <c r="S42" s="151">
        <f t="shared" ref="S42:S48" si="5">SUM(C42,E42,G42,I42,K42,M42,O42)</f>
        <v>8950</v>
      </c>
      <c r="T42" s="152">
        <f t="shared" si="4"/>
        <v>0</v>
      </c>
    </row>
    <row r="43" spans="1:20" ht="17.25" customHeight="1" x14ac:dyDescent="0.15">
      <c r="A43" s="420" t="s">
        <v>313</v>
      </c>
      <c r="B43" s="429" t="s">
        <v>314</v>
      </c>
      <c r="C43" s="121">
        <f>SUM('10'!D31)</f>
        <v>2600</v>
      </c>
      <c r="D43" s="153">
        <f>SUM('10'!E31)</f>
        <v>0</v>
      </c>
      <c r="E43" s="146">
        <f>SUM('10'!G31)</f>
        <v>0</v>
      </c>
      <c r="F43" s="147">
        <f>SUM('10'!H31)</f>
        <v>0</v>
      </c>
      <c r="G43" s="146">
        <f>SUM('10'!J31)</f>
        <v>70</v>
      </c>
      <c r="H43" s="147">
        <f>SUM('10'!K31)</f>
        <v>0</v>
      </c>
      <c r="I43" s="146">
        <f>SUM('10'!M31)</f>
        <v>0</v>
      </c>
      <c r="J43" s="147">
        <f>SUM('10'!N31)</f>
        <v>0</v>
      </c>
      <c r="K43" s="146">
        <f>SUM('10'!P31)</f>
        <v>0</v>
      </c>
      <c r="L43" s="147">
        <f>SUM('10'!Q31)</f>
        <v>0</v>
      </c>
      <c r="M43" s="148"/>
      <c r="N43" s="147"/>
      <c r="O43" s="146">
        <f>SUM('10'!S31)</f>
        <v>0</v>
      </c>
      <c r="P43" s="149">
        <f>SUM('10'!T31)</f>
        <v>0</v>
      </c>
      <c r="Q43" s="146">
        <f>SUM('10'!U31)</f>
        <v>0</v>
      </c>
      <c r="R43" s="149">
        <f>SUM('10'!V31)</f>
        <v>0</v>
      </c>
      <c r="S43" s="151">
        <f t="shared" si="5"/>
        <v>2670</v>
      </c>
      <c r="T43" s="152">
        <f t="shared" si="4"/>
        <v>0</v>
      </c>
    </row>
    <row r="44" spans="1:20" ht="17.25" customHeight="1" x14ac:dyDescent="0.15">
      <c r="A44" s="420" t="s">
        <v>313</v>
      </c>
      <c r="B44" s="430" t="s">
        <v>240</v>
      </c>
      <c r="C44" s="121">
        <f>SUM('11'!D28)</f>
        <v>1180</v>
      </c>
      <c r="D44" s="153">
        <f>SUM('11'!E28)</f>
        <v>0</v>
      </c>
      <c r="E44" s="146">
        <f>SUM('11'!G28)</f>
        <v>0</v>
      </c>
      <c r="F44" s="147">
        <f>SUM('11'!H28)</f>
        <v>0</v>
      </c>
      <c r="G44" s="146">
        <f>SUM('11'!J28)</f>
        <v>0</v>
      </c>
      <c r="H44" s="147">
        <f>SUM('11'!K28)</f>
        <v>0</v>
      </c>
      <c r="I44" s="146">
        <f>SUM('11'!M28)</f>
        <v>0</v>
      </c>
      <c r="J44" s="147">
        <f>SUM('11'!N28)</f>
        <v>0</v>
      </c>
      <c r="K44" s="146">
        <f>SUM('11'!P28)</f>
        <v>0</v>
      </c>
      <c r="L44" s="147">
        <f>SUM('11'!Q28)</f>
        <v>0</v>
      </c>
      <c r="M44" s="174"/>
      <c r="N44" s="175"/>
      <c r="O44" s="146">
        <f>SUM('11'!S28)</f>
        <v>0</v>
      </c>
      <c r="P44" s="149">
        <f>SUM('11'!T28)</f>
        <v>0</v>
      </c>
      <c r="Q44" s="146">
        <f>SUM('11'!U28)</f>
        <v>0</v>
      </c>
      <c r="R44" s="149">
        <f>SUM('11'!V28)</f>
        <v>0</v>
      </c>
      <c r="S44" s="151">
        <f t="shared" si="5"/>
        <v>1180</v>
      </c>
      <c r="T44" s="152">
        <f t="shared" si="4"/>
        <v>0</v>
      </c>
    </row>
    <row r="45" spans="1:20" ht="17.25" customHeight="1" x14ac:dyDescent="0.15">
      <c r="A45" s="420" t="s">
        <v>313</v>
      </c>
      <c r="B45" s="367" t="s">
        <v>208</v>
      </c>
      <c r="C45" s="121">
        <f>SUM('6'!D34)</f>
        <v>860</v>
      </c>
      <c r="D45" s="153">
        <f>SUM('6'!E34)</f>
        <v>0</v>
      </c>
      <c r="E45" s="146">
        <f>SUM('6'!G34)</f>
        <v>0</v>
      </c>
      <c r="F45" s="147">
        <f>SUM('6'!H34)</f>
        <v>0</v>
      </c>
      <c r="G45" s="146">
        <f>SUM('6'!J34)</f>
        <v>70</v>
      </c>
      <c r="H45" s="147">
        <f>SUM('6'!K34)</f>
        <v>0</v>
      </c>
      <c r="I45" s="146">
        <f>SUM('6'!M34)</f>
        <v>0</v>
      </c>
      <c r="J45" s="147">
        <f>SUM('6'!N34)</f>
        <v>0</v>
      </c>
      <c r="K45" s="146">
        <f>SUM('6'!P34)</f>
        <v>430</v>
      </c>
      <c r="L45" s="147">
        <f>SUM('6'!Q34)</f>
        <v>0</v>
      </c>
      <c r="M45" s="176" t="s">
        <v>317</v>
      </c>
      <c r="N45" s="177"/>
      <c r="O45" s="146"/>
      <c r="P45" s="149"/>
      <c r="Q45" s="146"/>
      <c r="R45" s="149"/>
      <c r="S45" s="151">
        <f t="shared" si="5"/>
        <v>1360</v>
      </c>
      <c r="T45" s="152">
        <f t="shared" si="4"/>
        <v>0</v>
      </c>
    </row>
    <row r="46" spans="1:20" ht="17.25" customHeight="1" x14ac:dyDescent="0.15">
      <c r="A46" s="420" t="s">
        <v>315</v>
      </c>
      <c r="B46" s="429" t="s">
        <v>316</v>
      </c>
      <c r="C46" s="121">
        <f>SUM('15'!D32)</f>
        <v>710</v>
      </c>
      <c r="D46" s="153">
        <f>SUM('15'!E32)</f>
        <v>0</v>
      </c>
      <c r="E46" s="146">
        <f>SUM('15'!G32)</f>
        <v>530</v>
      </c>
      <c r="F46" s="147">
        <f>SUM('15'!H32)</f>
        <v>0</v>
      </c>
      <c r="G46" s="146">
        <f>SUM('15'!J32)</f>
        <v>150</v>
      </c>
      <c r="H46" s="147">
        <f>SUM('15'!K32)</f>
        <v>0</v>
      </c>
      <c r="I46" s="146"/>
      <c r="J46" s="147"/>
      <c r="K46" s="146"/>
      <c r="L46" s="147"/>
      <c r="M46" s="178">
        <f>SUM('15'!S32)</f>
        <v>180</v>
      </c>
      <c r="N46" s="179">
        <f>SUM('15'!T32)</f>
        <v>0</v>
      </c>
      <c r="O46" s="146"/>
      <c r="P46" s="149"/>
      <c r="Q46" s="146"/>
      <c r="R46" s="149"/>
      <c r="S46" s="151">
        <f t="shared" si="5"/>
        <v>1570</v>
      </c>
      <c r="T46" s="152">
        <f t="shared" si="4"/>
        <v>0</v>
      </c>
    </row>
    <row r="47" spans="1:20" ht="17.25" customHeight="1" x14ac:dyDescent="0.15">
      <c r="A47" s="420" t="s">
        <v>318</v>
      </c>
      <c r="B47" s="430" t="s">
        <v>285</v>
      </c>
      <c r="C47" s="121">
        <f>SUM('16'!D27)</f>
        <v>1550</v>
      </c>
      <c r="D47" s="153">
        <f>SUM('16'!E27)</f>
        <v>0</v>
      </c>
      <c r="E47" s="146">
        <f>SUM('16'!G27)</f>
        <v>0</v>
      </c>
      <c r="F47" s="147">
        <f>SUM('16'!H27)</f>
        <v>0</v>
      </c>
      <c r="G47" s="146">
        <f>SUM('16'!J27)</f>
        <v>1750</v>
      </c>
      <c r="H47" s="147">
        <f>SUM('16'!K27)</f>
        <v>0</v>
      </c>
      <c r="I47" s="146">
        <f>SUM('16'!M27)</f>
        <v>150</v>
      </c>
      <c r="J47" s="147">
        <f>SUM('16'!N27)</f>
        <v>0</v>
      </c>
      <c r="K47" s="146">
        <f>SUM('16'!P27)</f>
        <v>0</v>
      </c>
      <c r="L47" s="147">
        <f>SUM('16'!Q27)</f>
        <v>0</v>
      </c>
      <c r="M47" s="148">
        <f>SUM('16'!S27)</f>
        <v>8800</v>
      </c>
      <c r="N47" s="147">
        <f>SUM('16'!T27)</f>
        <v>0</v>
      </c>
      <c r="O47" s="146">
        <f>SUM('16'!V27)</f>
        <v>300</v>
      </c>
      <c r="P47" s="149">
        <f>SUM('16'!W27)</f>
        <v>0</v>
      </c>
      <c r="Q47" s="146">
        <f>SUM('16'!X27)</f>
        <v>0</v>
      </c>
      <c r="R47" s="149">
        <f>SUM('16'!Y27)</f>
        <v>0</v>
      </c>
      <c r="S47" s="151">
        <f t="shared" si="5"/>
        <v>12550</v>
      </c>
      <c r="T47" s="152">
        <f t="shared" si="4"/>
        <v>0</v>
      </c>
    </row>
    <row r="48" spans="1:20" ht="17.25" customHeight="1" thickBot="1" x14ac:dyDescent="0.2">
      <c r="A48" s="421" t="s">
        <v>318</v>
      </c>
      <c r="B48" s="367" t="s">
        <v>287</v>
      </c>
      <c r="C48" s="121">
        <f>SUM('16'!D38)</f>
        <v>1550</v>
      </c>
      <c r="D48" s="153">
        <f>SUM('16'!E38)</f>
        <v>0</v>
      </c>
      <c r="E48" s="146">
        <f>SUM('16'!G38)</f>
        <v>0</v>
      </c>
      <c r="F48" s="147">
        <f>SUM('16'!H38)</f>
        <v>0</v>
      </c>
      <c r="G48" s="146">
        <f>SUM('16'!J38)</f>
        <v>1300</v>
      </c>
      <c r="H48" s="147">
        <f>SUM('16'!K38)</f>
        <v>0</v>
      </c>
      <c r="I48" s="146">
        <f>SUM('16'!M38)</f>
        <v>0</v>
      </c>
      <c r="J48" s="147">
        <f>SUM('16'!N38)</f>
        <v>0</v>
      </c>
      <c r="K48" s="146">
        <f>SUM('16'!P38)</f>
        <v>0</v>
      </c>
      <c r="L48" s="147">
        <f>SUM('16'!Q38)</f>
        <v>0</v>
      </c>
      <c r="M48" s="148">
        <f>SUM('16'!S38)</f>
        <v>5900</v>
      </c>
      <c r="N48" s="147">
        <f>SUM('16'!T38)</f>
        <v>0</v>
      </c>
      <c r="O48" s="146">
        <f>SUM('16'!V38)</f>
        <v>300</v>
      </c>
      <c r="P48" s="149">
        <f>SUM('16'!W38)</f>
        <v>0</v>
      </c>
      <c r="Q48" s="146">
        <f>SUM('16'!X38)</f>
        <v>0</v>
      </c>
      <c r="R48" s="149">
        <f>SUM('16'!Y38)</f>
        <v>0</v>
      </c>
      <c r="S48" s="151">
        <f t="shared" si="5"/>
        <v>9050</v>
      </c>
      <c r="T48" s="152">
        <f t="shared" si="4"/>
        <v>0</v>
      </c>
    </row>
    <row r="49" spans="1:20" ht="17.25" customHeight="1" thickTop="1" x14ac:dyDescent="0.15">
      <c r="A49" s="709" t="s">
        <v>319</v>
      </c>
      <c r="B49" s="710"/>
      <c r="C49" s="165">
        <f>SUM(C41:C48)</f>
        <v>32550</v>
      </c>
      <c r="D49" s="166">
        <f>SUM(D41:D48)</f>
        <v>0</v>
      </c>
      <c r="E49" s="165">
        <f>SUM(E41:E48)</f>
        <v>530</v>
      </c>
      <c r="F49" s="166">
        <f t="shared" ref="F49:T49" si="6">SUM(F41:F48)</f>
        <v>0</v>
      </c>
      <c r="G49" s="165">
        <f>SUM(G41:G48)</f>
        <v>10280</v>
      </c>
      <c r="H49" s="166">
        <f t="shared" si="6"/>
        <v>0</v>
      </c>
      <c r="I49" s="165">
        <f>SUM(I41:I48)</f>
        <v>150</v>
      </c>
      <c r="J49" s="166">
        <f t="shared" si="6"/>
        <v>0</v>
      </c>
      <c r="K49" s="165">
        <f>SUM(K41:K48)</f>
        <v>430</v>
      </c>
      <c r="L49" s="166">
        <f t="shared" si="6"/>
        <v>0</v>
      </c>
      <c r="M49" s="165">
        <f>SUM(M41:M48)</f>
        <v>14880</v>
      </c>
      <c r="N49" s="166">
        <f t="shared" si="6"/>
        <v>0</v>
      </c>
      <c r="O49" s="165">
        <f>SUM(O41:O48)</f>
        <v>600</v>
      </c>
      <c r="P49" s="442">
        <f t="shared" si="6"/>
        <v>0</v>
      </c>
      <c r="Q49" s="165"/>
      <c r="R49" s="167"/>
      <c r="S49" s="168">
        <f>SUM(S41:S48)</f>
        <v>59420</v>
      </c>
      <c r="T49" s="166">
        <f t="shared" si="6"/>
        <v>0</v>
      </c>
    </row>
    <row r="53" spans="1:20" ht="14.25" x14ac:dyDescent="0.15">
      <c r="T53" s="180" t="s">
        <v>917</v>
      </c>
    </row>
  </sheetData>
  <mergeCells count="21">
    <mergeCell ref="O3:S3"/>
    <mergeCell ref="S38:T39"/>
    <mergeCell ref="A4:D4"/>
    <mergeCell ref="A3:E3"/>
    <mergeCell ref="F3:I3"/>
    <mergeCell ref="J3:K3"/>
    <mergeCell ref="L3:N3"/>
    <mergeCell ref="A24:B24"/>
    <mergeCell ref="O4:S4"/>
    <mergeCell ref="S6:T7"/>
    <mergeCell ref="F4:I4"/>
    <mergeCell ref="L4:M4"/>
    <mergeCell ref="A6:B8"/>
    <mergeCell ref="O39:P39"/>
    <mergeCell ref="A34:B34"/>
    <mergeCell ref="A49:B49"/>
    <mergeCell ref="A36:B36"/>
    <mergeCell ref="A38:B40"/>
    <mergeCell ref="J4:K4"/>
    <mergeCell ref="A33:B33"/>
    <mergeCell ref="A9:A17"/>
  </mergeCells>
  <phoneticPr fontId="5"/>
  <printOptions horizontalCentered="1"/>
  <pageMargins left="0.19685039370078741" right="0.19685039370078741" top="0.39370078740157483" bottom="0.19685039370078741" header="0.19685039370078741" footer="0.19685039370078741"/>
  <pageSetup paperSize="9" scale="67" orientation="landscape" verticalDpi="300" r:id="rId1"/>
  <headerFooter alignWithMargins="0"/>
  <ignoredErrors>
    <ignoredError sqref="O14 E23 C41:C42 E42 G41:G42 I42 R11" formulaRange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A34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SUM(E25,H25,K25,N25,Q25,T25)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2" ht="15.75" customHeight="1" x14ac:dyDescent="0.15">
      <c r="A8" s="864"/>
      <c r="B8" s="865"/>
      <c r="C8" s="603" t="s">
        <v>162</v>
      </c>
      <c r="D8" s="604" t="s">
        <v>163</v>
      </c>
      <c r="E8" s="605" t="s">
        <v>164</v>
      </c>
      <c r="F8" s="604" t="s">
        <v>162</v>
      </c>
      <c r="G8" s="604" t="s">
        <v>163</v>
      </c>
      <c r="H8" s="606" t="s">
        <v>164</v>
      </c>
      <c r="I8" s="604" t="s">
        <v>162</v>
      </c>
      <c r="J8" s="604" t="s">
        <v>163</v>
      </c>
      <c r="K8" s="606" t="s">
        <v>164</v>
      </c>
      <c r="L8" s="604" t="s">
        <v>162</v>
      </c>
      <c r="M8" s="604" t="s">
        <v>163</v>
      </c>
      <c r="N8" s="606" t="s">
        <v>164</v>
      </c>
      <c r="O8" s="604" t="s">
        <v>162</v>
      </c>
      <c r="P8" s="604" t="s">
        <v>163</v>
      </c>
      <c r="Q8" s="606" t="s">
        <v>164</v>
      </c>
      <c r="R8" s="604" t="s">
        <v>162</v>
      </c>
      <c r="S8" s="604" t="s">
        <v>163</v>
      </c>
      <c r="T8" s="606" t="s">
        <v>164</v>
      </c>
      <c r="U8" s="25"/>
    </row>
    <row r="9" spans="1:22" ht="15" customHeight="1" x14ac:dyDescent="0.15">
      <c r="A9" s="844" t="s">
        <v>506</v>
      </c>
      <c r="B9" s="866" t="s">
        <v>225</v>
      </c>
      <c r="C9" s="100" t="s">
        <v>405</v>
      </c>
      <c r="D9" s="99">
        <v>6000</v>
      </c>
      <c r="E9" s="192"/>
      <c r="F9" s="218"/>
      <c r="G9" s="100"/>
      <c r="H9" s="229"/>
      <c r="I9" s="100" t="s">
        <v>1</v>
      </c>
      <c r="J9" s="99">
        <v>1450</v>
      </c>
      <c r="K9" s="193"/>
      <c r="L9" s="261"/>
      <c r="M9" s="205"/>
      <c r="N9" s="229"/>
      <c r="O9" s="100"/>
      <c r="P9" s="99">
        <v>0</v>
      </c>
      <c r="Q9" s="229"/>
      <c r="R9" s="100"/>
      <c r="S9" s="99">
        <v>0</v>
      </c>
      <c r="T9" s="229"/>
      <c r="U9" s="25"/>
      <c r="V9" s="742" t="s">
        <v>838</v>
      </c>
    </row>
    <row r="10" spans="1:22" ht="15" customHeight="1" x14ac:dyDescent="0.15">
      <c r="A10" s="845"/>
      <c r="B10" s="867"/>
      <c r="C10" s="291" t="s">
        <v>406</v>
      </c>
      <c r="D10" s="64">
        <v>2850</v>
      </c>
      <c r="E10" s="188"/>
      <c r="F10" s="249"/>
      <c r="G10" s="86"/>
      <c r="H10" s="222"/>
      <c r="I10" s="86"/>
      <c r="J10" s="27">
        <v>0</v>
      </c>
      <c r="K10" s="222"/>
      <c r="L10" s="291"/>
      <c r="M10" s="64"/>
      <c r="N10" s="222"/>
      <c r="O10" s="86"/>
      <c r="P10" s="27">
        <v>0</v>
      </c>
      <c r="Q10" s="222"/>
      <c r="R10" s="86"/>
      <c r="S10" s="27">
        <v>0</v>
      </c>
      <c r="T10" s="222"/>
      <c r="U10" s="25"/>
      <c r="V10" s="742"/>
    </row>
    <row r="11" spans="1:22" ht="15" customHeight="1" x14ac:dyDescent="0.15">
      <c r="A11" s="845"/>
      <c r="B11" s="868"/>
      <c r="C11" s="317" t="s">
        <v>407</v>
      </c>
      <c r="D11" s="66">
        <v>3400</v>
      </c>
      <c r="E11" s="190"/>
      <c r="F11" s="242"/>
      <c r="G11" s="210"/>
      <c r="H11" s="228"/>
      <c r="I11" s="210"/>
      <c r="J11" s="47">
        <v>0</v>
      </c>
      <c r="K11" s="228"/>
      <c r="L11" s="317"/>
      <c r="M11" s="66"/>
      <c r="N11" s="228"/>
      <c r="O11" s="210"/>
      <c r="P11" s="47">
        <v>0</v>
      </c>
      <c r="Q11" s="228"/>
      <c r="R11" s="210"/>
      <c r="S11" s="47">
        <v>0</v>
      </c>
      <c r="T11" s="228"/>
      <c r="U11" s="25"/>
      <c r="V11" s="742"/>
    </row>
    <row r="12" spans="1:22" ht="15" customHeight="1" x14ac:dyDescent="0.15">
      <c r="A12" s="845"/>
      <c r="B12" s="831" t="s">
        <v>226</v>
      </c>
      <c r="C12" s="291" t="s">
        <v>403</v>
      </c>
      <c r="D12" s="64">
        <v>1670</v>
      </c>
      <c r="E12" s="188"/>
      <c r="F12" s="86"/>
      <c r="G12" s="27"/>
      <c r="H12" s="222"/>
      <c r="I12" s="86" t="s">
        <v>2</v>
      </c>
      <c r="J12" s="64">
        <v>620</v>
      </c>
      <c r="K12" s="189"/>
      <c r="L12" s="291"/>
      <c r="M12" s="64"/>
      <c r="N12" s="222"/>
      <c r="O12" s="86"/>
      <c r="P12" s="27">
        <v>0</v>
      </c>
      <c r="Q12" s="222"/>
      <c r="R12" s="86"/>
      <c r="S12" s="27">
        <v>0</v>
      </c>
      <c r="T12" s="222"/>
      <c r="U12" s="25"/>
      <c r="V12" s="742"/>
    </row>
    <row r="13" spans="1:22" ht="15" customHeight="1" x14ac:dyDescent="0.15">
      <c r="A13" s="845"/>
      <c r="B13" s="832"/>
      <c r="C13" s="317" t="s">
        <v>404</v>
      </c>
      <c r="D13" s="66">
        <v>2500</v>
      </c>
      <c r="E13" s="190"/>
      <c r="F13" s="210"/>
      <c r="G13" s="47"/>
      <c r="H13" s="228"/>
      <c r="I13" s="210"/>
      <c r="J13" s="47">
        <v>0</v>
      </c>
      <c r="K13" s="228"/>
      <c r="L13" s="210"/>
      <c r="M13" s="47">
        <v>0</v>
      </c>
      <c r="N13" s="228"/>
      <c r="O13" s="210"/>
      <c r="P13" s="47">
        <v>0</v>
      </c>
      <c r="Q13" s="228"/>
      <c r="R13" s="210"/>
      <c r="S13" s="47">
        <v>0</v>
      </c>
      <c r="T13" s="228"/>
      <c r="U13" s="25"/>
      <c r="V13" s="742"/>
    </row>
    <row r="14" spans="1:22" ht="15" customHeight="1" x14ac:dyDescent="0.15">
      <c r="A14" s="845"/>
      <c r="B14" s="85" t="s">
        <v>227</v>
      </c>
      <c r="C14" s="317" t="s">
        <v>408</v>
      </c>
      <c r="D14" s="66">
        <v>1550</v>
      </c>
      <c r="E14" s="190"/>
      <c r="F14" s="210"/>
      <c r="G14" s="47"/>
      <c r="H14" s="228"/>
      <c r="I14" s="210"/>
      <c r="J14" s="47">
        <v>0</v>
      </c>
      <c r="K14" s="228"/>
      <c r="L14" s="210"/>
      <c r="M14" s="47">
        <v>0</v>
      </c>
      <c r="N14" s="228"/>
      <c r="O14" s="210"/>
      <c r="P14" s="47">
        <v>0</v>
      </c>
      <c r="Q14" s="228"/>
      <c r="R14" s="210"/>
      <c r="S14" s="47">
        <v>0</v>
      </c>
      <c r="T14" s="228"/>
      <c r="U14" s="25"/>
      <c r="V14" s="751" t="s">
        <v>897</v>
      </c>
    </row>
    <row r="15" spans="1:22" ht="15" customHeight="1" x14ac:dyDescent="0.15">
      <c r="A15" s="845"/>
      <c r="B15" s="856" t="s">
        <v>228</v>
      </c>
      <c r="C15" s="291" t="s">
        <v>409</v>
      </c>
      <c r="D15" s="64">
        <v>3350</v>
      </c>
      <c r="E15" s="188"/>
      <c r="F15" s="615"/>
      <c r="G15" s="493"/>
      <c r="H15" s="229"/>
      <c r="I15" s="86" t="s">
        <v>409</v>
      </c>
      <c r="J15" s="27">
        <v>1000</v>
      </c>
      <c r="K15" s="189"/>
      <c r="L15" s="86"/>
      <c r="M15" s="27">
        <v>0</v>
      </c>
      <c r="N15" s="222"/>
      <c r="O15" s="86"/>
      <c r="P15" s="27">
        <v>0</v>
      </c>
      <c r="Q15" s="222"/>
      <c r="R15" s="86"/>
      <c r="S15" s="27">
        <v>0</v>
      </c>
      <c r="T15" s="222"/>
      <c r="U15" s="25"/>
      <c r="V15" s="751"/>
    </row>
    <row r="16" spans="1:22" ht="15" customHeight="1" x14ac:dyDescent="0.15">
      <c r="A16" s="845"/>
      <c r="B16" s="857"/>
      <c r="C16" s="291" t="s">
        <v>652</v>
      </c>
      <c r="D16" s="64">
        <v>750</v>
      </c>
      <c r="E16" s="188"/>
      <c r="F16" s="616"/>
      <c r="G16" s="121"/>
      <c r="H16" s="223"/>
      <c r="I16" s="86" t="s">
        <v>3</v>
      </c>
      <c r="J16" s="27">
        <v>40</v>
      </c>
      <c r="K16" s="189"/>
      <c r="L16" s="86"/>
      <c r="M16" s="27">
        <v>0</v>
      </c>
      <c r="N16" s="222"/>
      <c r="O16" s="86"/>
      <c r="P16" s="27">
        <v>0</v>
      </c>
      <c r="Q16" s="222"/>
      <c r="R16" s="86"/>
      <c r="S16" s="27">
        <v>0</v>
      </c>
      <c r="T16" s="222"/>
      <c r="U16" s="25"/>
      <c r="V16" s="751"/>
    </row>
    <row r="17" spans="1:27" ht="15" customHeight="1" x14ac:dyDescent="0.15">
      <c r="A17" s="845"/>
      <c r="B17" s="869"/>
      <c r="C17" s="317" t="s">
        <v>653</v>
      </c>
      <c r="D17" s="66">
        <v>2280</v>
      </c>
      <c r="E17" s="190"/>
      <c r="F17" s="210"/>
      <c r="G17" s="47"/>
      <c r="H17" s="228"/>
      <c r="I17" s="210" t="s">
        <v>4</v>
      </c>
      <c r="J17" s="47">
        <v>100</v>
      </c>
      <c r="K17" s="191"/>
      <c r="L17" s="210"/>
      <c r="M17" s="47">
        <v>0</v>
      </c>
      <c r="N17" s="228"/>
      <c r="O17" s="210"/>
      <c r="P17" s="47">
        <v>0</v>
      </c>
      <c r="Q17" s="228"/>
      <c r="R17" s="210"/>
      <c r="S17" s="47">
        <v>0</v>
      </c>
      <c r="T17" s="228"/>
      <c r="U17" s="25"/>
      <c r="V17" s="751"/>
      <c r="Y17" s="31"/>
      <c r="Z17" s="31"/>
      <c r="AA17" s="31"/>
    </row>
    <row r="18" spans="1:27" ht="15" customHeight="1" x14ac:dyDescent="0.15">
      <c r="A18" s="845"/>
      <c r="B18" s="107" t="s">
        <v>229</v>
      </c>
      <c r="C18" s="686" t="s">
        <v>536</v>
      </c>
      <c r="D18" s="108">
        <v>4750</v>
      </c>
      <c r="E18" s="196"/>
      <c r="F18" s="217"/>
      <c r="G18" s="217"/>
      <c r="H18" s="231"/>
      <c r="I18" s="217" t="s">
        <v>654</v>
      </c>
      <c r="J18" s="108">
        <v>410</v>
      </c>
      <c r="K18" s="195"/>
      <c r="L18" s="217"/>
      <c r="M18" s="108">
        <v>0</v>
      </c>
      <c r="N18" s="231"/>
      <c r="O18" s="217"/>
      <c r="P18" s="108">
        <v>0</v>
      </c>
      <c r="Q18" s="231"/>
      <c r="R18" s="217"/>
      <c r="S18" s="108">
        <v>0</v>
      </c>
      <c r="T18" s="231"/>
      <c r="U18" s="25"/>
      <c r="V18" s="751"/>
    </row>
    <row r="19" spans="1:27" ht="15" customHeight="1" x14ac:dyDescent="0.15">
      <c r="A19" s="845"/>
      <c r="B19" s="85" t="s">
        <v>230</v>
      </c>
      <c r="C19" s="317" t="s">
        <v>410</v>
      </c>
      <c r="D19" s="178">
        <v>520</v>
      </c>
      <c r="E19" s="190"/>
      <c r="F19" s="210"/>
      <c r="G19" s="47"/>
      <c r="H19" s="228"/>
      <c r="I19" s="210"/>
      <c r="J19" s="47">
        <v>0</v>
      </c>
      <c r="K19" s="228"/>
      <c r="L19" s="210"/>
      <c r="M19" s="47">
        <v>0</v>
      </c>
      <c r="N19" s="228"/>
      <c r="O19" s="210"/>
      <c r="P19" s="47">
        <v>0</v>
      </c>
      <c r="Q19" s="228"/>
      <c r="R19" s="210"/>
      <c r="S19" s="47">
        <v>0</v>
      </c>
      <c r="T19" s="228"/>
      <c r="U19" s="25"/>
      <c r="V19" s="751"/>
    </row>
    <row r="20" spans="1:27" ht="15" customHeight="1" x14ac:dyDescent="0.15">
      <c r="A20" s="845"/>
      <c r="B20" s="85" t="s">
        <v>231</v>
      </c>
      <c r="C20" s="317" t="s">
        <v>411</v>
      </c>
      <c r="D20" s="66">
        <v>680</v>
      </c>
      <c r="E20" s="190"/>
      <c r="F20" s="210"/>
      <c r="G20" s="47">
        <v>0</v>
      </c>
      <c r="H20" s="228"/>
      <c r="I20" s="210"/>
      <c r="J20" s="47">
        <v>0</v>
      </c>
      <c r="K20" s="228"/>
      <c r="L20" s="210"/>
      <c r="M20" s="47">
        <v>0</v>
      </c>
      <c r="N20" s="228"/>
      <c r="O20" s="210"/>
      <c r="P20" s="47">
        <v>0</v>
      </c>
      <c r="Q20" s="228"/>
      <c r="R20" s="210"/>
      <c r="S20" s="47">
        <v>0</v>
      </c>
      <c r="T20" s="228"/>
      <c r="U20" s="25"/>
      <c r="V20" s="751"/>
    </row>
    <row r="21" spans="1:27" ht="15" customHeight="1" x14ac:dyDescent="0.15">
      <c r="A21" s="845"/>
      <c r="B21" s="856" t="s">
        <v>232</v>
      </c>
      <c r="C21" s="291" t="s">
        <v>412</v>
      </c>
      <c r="D21" s="64">
        <v>560</v>
      </c>
      <c r="E21" s="188"/>
      <c r="F21" s="86"/>
      <c r="G21" s="27">
        <v>0</v>
      </c>
      <c r="H21" s="222"/>
      <c r="I21" s="86"/>
      <c r="J21" s="27">
        <v>0</v>
      </c>
      <c r="K21" s="222"/>
      <c r="L21" s="86"/>
      <c r="M21" s="27">
        <v>0</v>
      </c>
      <c r="N21" s="222"/>
      <c r="O21" s="86"/>
      <c r="P21" s="27">
        <v>0</v>
      </c>
      <c r="Q21" s="222"/>
      <c r="R21" s="86"/>
      <c r="S21" s="27">
        <v>0</v>
      </c>
      <c r="T21" s="222"/>
      <c r="U21" s="25"/>
      <c r="V21" s="751"/>
    </row>
    <row r="22" spans="1:27" ht="15" customHeight="1" x14ac:dyDescent="0.15">
      <c r="A22" s="845"/>
      <c r="B22" s="869"/>
      <c r="C22" s="317" t="s">
        <v>413</v>
      </c>
      <c r="D22" s="629" t="s">
        <v>909</v>
      </c>
      <c r="E22" s="230"/>
      <c r="F22" s="210"/>
      <c r="G22" s="47">
        <v>0</v>
      </c>
      <c r="H22" s="228"/>
      <c r="I22" s="210"/>
      <c r="J22" s="47">
        <v>0</v>
      </c>
      <c r="K22" s="228"/>
      <c r="L22" s="210"/>
      <c r="M22" s="47">
        <v>0</v>
      </c>
      <c r="N22" s="228"/>
      <c r="O22" s="210"/>
      <c r="P22" s="47">
        <v>0</v>
      </c>
      <c r="Q22" s="228"/>
      <c r="R22" s="210"/>
      <c r="S22" s="47">
        <v>0</v>
      </c>
      <c r="T22" s="228"/>
      <c r="U22" s="25"/>
      <c r="V22" s="751"/>
    </row>
    <row r="23" spans="1:27" ht="15" customHeight="1" thickBot="1" x14ac:dyDescent="0.2">
      <c r="A23" s="607"/>
      <c r="B23" s="608" t="s">
        <v>266</v>
      </c>
      <c r="C23" s="609" t="s">
        <v>68</v>
      </c>
      <c r="D23" s="74">
        <v>1770</v>
      </c>
      <c r="E23" s="340"/>
      <c r="F23" s="219"/>
      <c r="G23" s="74">
        <v>0</v>
      </c>
      <c r="H23" s="342"/>
      <c r="I23" s="219" t="s">
        <v>74</v>
      </c>
      <c r="J23" s="74">
        <v>740</v>
      </c>
      <c r="K23" s="341"/>
      <c r="L23" s="219"/>
      <c r="M23" s="74">
        <v>0</v>
      </c>
      <c r="N23" s="342"/>
      <c r="O23" s="219"/>
      <c r="P23" s="74">
        <v>0</v>
      </c>
      <c r="Q23" s="342"/>
      <c r="R23" s="219"/>
      <c r="S23" s="74">
        <v>0</v>
      </c>
      <c r="T23" s="342"/>
      <c r="U23" s="25"/>
      <c r="V23" s="751"/>
      <c r="Y23" s="31"/>
      <c r="Z23" s="31"/>
      <c r="AA23" s="31"/>
    </row>
    <row r="24" spans="1:27" ht="15" customHeight="1" thickBot="1" x14ac:dyDescent="0.2">
      <c r="U24" s="25"/>
      <c r="V24" s="751"/>
    </row>
    <row r="25" spans="1:27" ht="15" customHeight="1" thickBot="1" x14ac:dyDescent="0.2">
      <c r="A25" s="344">
        <f>SUM(D25,G25,J25,M25,P25,S25)</f>
        <v>36990</v>
      </c>
      <c r="B25" s="345"/>
      <c r="C25" s="346" t="s">
        <v>190</v>
      </c>
      <c r="D25" s="347">
        <f>SUM(D9:D23)</f>
        <v>32630</v>
      </c>
      <c r="E25" s="562">
        <f>SUM(E9:E23)</f>
        <v>0</v>
      </c>
      <c r="F25" s="346"/>
      <c r="G25" s="347">
        <f>SUM(G9:G23)</f>
        <v>0</v>
      </c>
      <c r="H25" s="562">
        <f>SUM(H9:H23)</f>
        <v>0</v>
      </c>
      <c r="I25" s="346" t="s">
        <v>190</v>
      </c>
      <c r="J25" s="347">
        <f>SUM(J9:J23)</f>
        <v>4360</v>
      </c>
      <c r="K25" s="562">
        <f>SUM(K9:K23)</f>
        <v>0</v>
      </c>
      <c r="L25" s="346"/>
      <c r="M25" s="347"/>
      <c r="N25" s="562"/>
      <c r="O25" s="346"/>
      <c r="P25" s="347"/>
      <c r="Q25" s="562"/>
      <c r="R25" s="346"/>
      <c r="S25" s="347">
        <f>SUM(S9:S23)</f>
        <v>0</v>
      </c>
      <c r="T25" s="562">
        <f>SUM(T9:T23)</f>
        <v>0</v>
      </c>
      <c r="U25" s="25"/>
      <c r="V25" s="751"/>
    </row>
    <row r="26" spans="1:27" ht="13.5" customHeight="1" x14ac:dyDescent="0.15">
      <c r="A26" s="49"/>
      <c r="B26" s="49"/>
      <c r="C26" s="5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R26" s="51"/>
      <c r="S26" s="52"/>
      <c r="T26" s="52"/>
      <c r="V26" s="436"/>
    </row>
    <row r="27" spans="1:27" ht="17.25" customHeight="1" x14ac:dyDescent="0.15">
      <c r="A27" s="53"/>
      <c r="B27" s="53"/>
      <c r="C27" s="54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S27" s="31"/>
    </row>
    <row r="28" spans="1:27" ht="13.5" customHeight="1" x14ac:dyDescent="0.15"/>
    <row r="29" spans="1:27" ht="13.5" customHeight="1" x14ac:dyDescent="0.15"/>
    <row r="30" spans="1:27" ht="13.5" customHeight="1" x14ac:dyDescent="0.15">
      <c r="T30" s="55" t="str">
        <f>市郡別!T53</f>
        <v>(2025・04)</v>
      </c>
    </row>
    <row r="31" spans="1:27" ht="13.5" customHeight="1" x14ac:dyDescent="0.15"/>
    <row r="32" spans="1:27" ht="13.5" customHeight="1" x14ac:dyDescent="0.15"/>
    <row r="33" ht="13.5" customHeight="1" x14ac:dyDescent="0.15"/>
    <row r="34" ht="13.5" customHeight="1" x14ac:dyDescent="0.15"/>
  </sheetData>
  <mergeCells count="16">
    <mergeCell ref="A7:B8"/>
    <mergeCell ref="B9:B11"/>
    <mergeCell ref="H2:K5"/>
    <mergeCell ref="L2:L5"/>
    <mergeCell ref="A2:F5"/>
    <mergeCell ref="G2:G5"/>
    <mergeCell ref="A9:A22"/>
    <mergeCell ref="B12:B13"/>
    <mergeCell ref="B15:B17"/>
    <mergeCell ref="B21:B22"/>
    <mergeCell ref="V14:V25"/>
    <mergeCell ref="Q2:S5"/>
    <mergeCell ref="T2:T5"/>
    <mergeCell ref="M3:N5"/>
    <mergeCell ref="O3:P5"/>
    <mergeCell ref="V9:V13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T9:T23 H16:H23 N9:N23 Q9:Q23" xr:uid="{00000000-0002-0000-0700-000000000000}">
      <formula1>10</formula1>
      <formula2>G9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AA42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SUM(E33,H33,K33,N33,Q33,T33)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4"/>
      <c r="F7" s="12" t="s">
        <v>158</v>
      </c>
      <c r="G7" s="13"/>
      <c r="H7" s="14"/>
      <c r="I7" s="15" t="s">
        <v>159</v>
      </c>
      <c r="J7" s="13"/>
      <c r="K7" s="16"/>
      <c r="L7" s="17" t="s">
        <v>160</v>
      </c>
      <c r="M7" s="13"/>
      <c r="N7" s="14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844" t="s">
        <v>507</v>
      </c>
      <c r="B9" s="872" t="s">
        <v>428</v>
      </c>
      <c r="C9" s="218" t="s">
        <v>6</v>
      </c>
      <c r="D9" s="99">
        <v>410</v>
      </c>
      <c r="E9" s="192"/>
      <c r="F9" s="100"/>
      <c r="G9" s="99">
        <v>0</v>
      </c>
      <c r="H9" s="229"/>
      <c r="I9" s="100"/>
      <c r="J9" s="99">
        <v>0</v>
      </c>
      <c r="K9" s="229"/>
      <c r="L9" s="100"/>
      <c r="M9" s="99">
        <v>0</v>
      </c>
      <c r="N9" s="229"/>
      <c r="O9" s="100"/>
      <c r="P9" s="99">
        <v>0</v>
      </c>
      <c r="Q9" s="229"/>
      <c r="R9" s="100"/>
      <c r="S9" s="99">
        <v>0</v>
      </c>
      <c r="T9" s="229"/>
      <c r="U9" s="25"/>
      <c r="V9" s="870" t="s">
        <v>191</v>
      </c>
    </row>
    <row r="10" spans="1:22" ht="15" customHeight="1" x14ac:dyDescent="0.15">
      <c r="A10" s="845"/>
      <c r="B10" s="873"/>
      <c r="C10" s="209" t="s">
        <v>7</v>
      </c>
      <c r="D10" s="71">
        <v>700</v>
      </c>
      <c r="E10" s="198"/>
      <c r="F10" s="211"/>
      <c r="G10" s="30">
        <v>0</v>
      </c>
      <c r="H10" s="223"/>
      <c r="I10" s="211"/>
      <c r="J10" s="30">
        <v>0</v>
      </c>
      <c r="K10" s="223"/>
      <c r="L10" s="211"/>
      <c r="M10" s="30">
        <v>0</v>
      </c>
      <c r="N10" s="223"/>
      <c r="O10" s="211"/>
      <c r="P10" s="30">
        <v>0</v>
      </c>
      <c r="Q10" s="223"/>
      <c r="R10" s="211"/>
      <c r="S10" s="30">
        <v>0</v>
      </c>
      <c r="T10" s="223"/>
      <c r="U10" s="25"/>
      <c r="V10" s="870"/>
    </row>
    <row r="11" spans="1:22" ht="15" customHeight="1" x14ac:dyDescent="0.15">
      <c r="A11" s="845"/>
      <c r="B11" s="873"/>
      <c r="C11" s="209" t="s">
        <v>8</v>
      </c>
      <c r="D11" s="71">
        <v>320</v>
      </c>
      <c r="E11" s="198"/>
      <c r="F11" s="211"/>
      <c r="G11" s="30">
        <v>0</v>
      </c>
      <c r="H11" s="223"/>
      <c r="I11" s="211"/>
      <c r="J11" s="30">
        <v>0</v>
      </c>
      <c r="K11" s="223"/>
      <c r="L11" s="211"/>
      <c r="M11" s="30">
        <v>0</v>
      </c>
      <c r="N11" s="223"/>
      <c r="O11" s="211"/>
      <c r="P11" s="30">
        <v>0</v>
      </c>
      <c r="Q11" s="223"/>
      <c r="R11" s="211"/>
      <c r="S11" s="30">
        <v>0</v>
      </c>
      <c r="T11" s="223"/>
      <c r="U11" s="25"/>
      <c r="V11" s="870"/>
    </row>
    <row r="12" spans="1:22" ht="15" customHeight="1" x14ac:dyDescent="0.15">
      <c r="A12" s="845"/>
      <c r="B12" s="873"/>
      <c r="C12" s="209" t="s">
        <v>9</v>
      </c>
      <c r="D12" s="71">
        <v>580</v>
      </c>
      <c r="E12" s="198"/>
      <c r="F12" s="211"/>
      <c r="G12" s="30">
        <v>0</v>
      </c>
      <c r="H12" s="223"/>
      <c r="I12" s="211"/>
      <c r="J12" s="30">
        <v>0</v>
      </c>
      <c r="K12" s="223"/>
      <c r="L12" s="211"/>
      <c r="M12" s="30">
        <v>0</v>
      </c>
      <c r="N12" s="223"/>
      <c r="O12" s="211"/>
      <c r="P12" s="30">
        <v>0</v>
      </c>
      <c r="Q12" s="223"/>
      <c r="R12" s="211"/>
      <c r="S12" s="30">
        <v>0</v>
      </c>
      <c r="T12" s="223"/>
      <c r="U12" s="25"/>
      <c r="V12" s="871">
        <v>10</v>
      </c>
    </row>
    <row r="13" spans="1:22" ht="15" customHeight="1" x14ac:dyDescent="0.15">
      <c r="A13" s="845"/>
      <c r="B13" s="873"/>
      <c r="C13" s="209" t="s">
        <v>10</v>
      </c>
      <c r="D13" s="71">
        <v>280</v>
      </c>
      <c r="E13" s="198"/>
      <c r="F13" s="211"/>
      <c r="G13" s="30">
        <v>0</v>
      </c>
      <c r="H13" s="223"/>
      <c r="I13" s="211"/>
      <c r="J13" s="30">
        <v>0</v>
      </c>
      <c r="K13" s="223"/>
      <c r="L13" s="211"/>
      <c r="M13" s="30">
        <v>0</v>
      </c>
      <c r="N13" s="223"/>
      <c r="O13" s="211"/>
      <c r="P13" s="30">
        <v>0</v>
      </c>
      <c r="Q13" s="223"/>
      <c r="R13" s="211"/>
      <c r="S13" s="30">
        <v>0</v>
      </c>
      <c r="T13" s="223"/>
      <c r="U13" s="25"/>
      <c r="V13" s="871"/>
    </row>
    <row r="14" spans="1:22" ht="15" customHeight="1" x14ac:dyDescent="0.15">
      <c r="A14" s="845"/>
      <c r="B14" s="873"/>
      <c r="C14" s="209" t="s">
        <v>11</v>
      </c>
      <c r="D14" s="71">
        <v>260</v>
      </c>
      <c r="E14" s="198"/>
      <c r="F14" s="211"/>
      <c r="G14" s="30">
        <v>0</v>
      </c>
      <c r="H14" s="223"/>
      <c r="I14" s="211"/>
      <c r="J14" s="30">
        <v>0</v>
      </c>
      <c r="K14" s="223"/>
      <c r="L14" s="211"/>
      <c r="M14" s="30">
        <v>0</v>
      </c>
      <c r="N14" s="223"/>
      <c r="O14" s="211"/>
      <c r="P14" s="30">
        <v>0</v>
      </c>
      <c r="Q14" s="223"/>
      <c r="R14" s="211"/>
      <c r="S14" s="30">
        <v>0</v>
      </c>
      <c r="T14" s="223"/>
      <c r="U14" s="25"/>
      <c r="V14" s="751" t="s">
        <v>846</v>
      </c>
    </row>
    <row r="15" spans="1:22" ht="15" customHeight="1" x14ac:dyDescent="0.15">
      <c r="A15" s="845"/>
      <c r="B15" s="873"/>
      <c r="C15" s="209" t="s">
        <v>12</v>
      </c>
      <c r="D15" s="71">
        <v>390</v>
      </c>
      <c r="E15" s="198"/>
      <c r="F15" s="211"/>
      <c r="G15" s="30">
        <v>0</v>
      </c>
      <c r="H15" s="223"/>
      <c r="I15" s="211"/>
      <c r="J15" s="30">
        <v>0</v>
      </c>
      <c r="K15" s="223"/>
      <c r="L15" s="211"/>
      <c r="M15" s="30">
        <v>0</v>
      </c>
      <c r="N15" s="223"/>
      <c r="O15" s="211"/>
      <c r="P15" s="30">
        <v>0</v>
      </c>
      <c r="Q15" s="223"/>
      <c r="R15" s="211"/>
      <c r="S15" s="30">
        <v>0</v>
      </c>
      <c r="T15" s="223"/>
      <c r="U15" s="25"/>
      <c r="V15" s="751"/>
    </row>
    <row r="16" spans="1:22" ht="15" customHeight="1" x14ac:dyDescent="0.15">
      <c r="A16" s="845"/>
      <c r="B16" s="873"/>
      <c r="C16" s="209" t="s">
        <v>5</v>
      </c>
      <c r="D16" s="71">
        <v>240</v>
      </c>
      <c r="E16" s="198"/>
      <c r="F16" s="211"/>
      <c r="G16" s="30">
        <v>0</v>
      </c>
      <c r="H16" s="223"/>
      <c r="I16" s="211"/>
      <c r="J16" s="30">
        <v>0</v>
      </c>
      <c r="K16" s="223"/>
      <c r="L16" s="211"/>
      <c r="M16" s="30">
        <v>0</v>
      </c>
      <c r="N16" s="223"/>
      <c r="O16" s="211"/>
      <c r="P16" s="30">
        <v>0</v>
      </c>
      <c r="Q16" s="223"/>
      <c r="R16" s="211"/>
      <c r="S16" s="30">
        <v>0</v>
      </c>
      <c r="T16" s="223"/>
      <c r="U16" s="25"/>
      <c r="V16" s="751"/>
    </row>
    <row r="17" spans="1:27" ht="15" customHeight="1" x14ac:dyDescent="0.15">
      <c r="A17" s="845"/>
      <c r="B17" s="874"/>
      <c r="C17" s="113" t="s">
        <v>424</v>
      </c>
      <c r="D17" s="73">
        <v>50</v>
      </c>
      <c r="E17" s="536"/>
      <c r="F17" s="212"/>
      <c r="G17" s="32">
        <v>0</v>
      </c>
      <c r="H17" s="224"/>
      <c r="I17" s="212"/>
      <c r="J17" s="32">
        <v>0</v>
      </c>
      <c r="K17" s="224"/>
      <c r="L17" s="212"/>
      <c r="M17" s="32">
        <v>0</v>
      </c>
      <c r="N17" s="224"/>
      <c r="O17" s="212"/>
      <c r="P17" s="32">
        <v>0</v>
      </c>
      <c r="Q17" s="224"/>
      <c r="R17" s="212"/>
      <c r="S17" s="32">
        <v>0</v>
      </c>
      <c r="T17" s="224"/>
      <c r="U17" s="25"/>
      <c r="V17" s="751"/>
    </row>
    <row r="18" spans="1:27" ht="15" customHeight="1" x14ac:dyDescent="0.15">
      <c r="A18" s="845"/>
      <c r="B18" s="875" t="s">
        <v>429</v>
      </c>
      <c r="C18" s="218" t="s">
        <v>21</v>
      </c>
      <c r="D18" s="205">
        <v>1210</v>
      </c>
      <c r="E18" s="192"/>
      <c r="F18" s="100"/>
      <c r="G18" s="99">
        <v>0</v>
      </c>
      <c r="H18" s="229"/>
      <c r="I18" s="100" t="s">
        <v>655</v>
      </c>
      <c r="J18" s="99">
        <v>100</v>
      </c>
      <c r="K18" s="193"/>
      <c r="L18" s="100"/>
      <c r="M18" s="99">
        <v>0</v>
      </c>
      <c r="N18" s="229"/>
      <c r="O18" s="100"/>
      <c r="P18" s="99">
        <v>0</v>
      </c>
      <c r="Q18" s="229"/>
      <c r="R18" s="100"/>
      <c r="S18" s="99">
        <v>0</v>
      </c>
      <c r="T18" s="229"/>
      <c r="U18" s="25"/>
      <c r="V18" s="751"/>
    </row>
    <row r="19" spans="1:27" ht="15" customHeight="1" x14ac:dyDescent="0.15">
      <c r="A19" s="845"/>
      <c r="B19" s="876"/>
      <c r="C19" s="113" t="s">
        <v>13</v>
      </c>
      <c r="D19" s="32">
        <v>310</v>
      </c>
      <c r="E19" s="536"/>
      <c r="F19" s="212"/>
      <c r="G19" s="32">
        <v>0</v>
      </c>
      <c r="H19" s="224"/>
      <c r="I19" s="212"/>
      <c r="J19" s="32">
        <v>0</v>
      </c>
      <c r="K19" s="224"/>
      <c r="L19" s="212"/>
      <c r="M19" s="32">
        <v>0</v>
      </c>
      <c r="N19" s="224"/>
      <c r="O19" s="212"/>
      <c r="P19" s="32">
        <v>0</v>
      </c>
      <c r="Q19" s="224"/>
      <c r="R19" s="212"/>
      <c r="S19" s="32">
        <v>0</v>
      </c>
      <c r="T19" s="224"/>
      <c r="U19" s="25"/>
      <c r="V19" s="751"/>
      <c r="Y19" s="31"/>
      <c r="Z19" s="31"/>
      <c r="AA19" s="31"/>
    </row>
    <row r="20" spans="1:27" ht="15" customHeight="1" thickBot="1" x14ac:dyDescent="0.2">
      <c r="A20" s="33">
        <f>SUM(D20,G20,J20,M20,P20,S20)</f>
        <v>4850</v>
      </c>
      <c r="B20" s="34"/>
      <c r="C20" s="35" t="s">
        <v>165</v>
      </c>
      <c r="D20" s="36">
        <f>SUM(D9:D19)</f>
        <v>4750</v>
      </c>
      <c r="E20" s="37">
        <f>SUM(E9:E19)</f>
        <v>0</v>
      </c>
      <c r="F20" s="35"/>
      <c r="G20" s="36">
        <f>SUM(G9:G19)</f>
        <v>0</v>
      </c>
      <c r="H20" s="37">
        <f>SUM(H9:H19)</f>
        <v>0</v>
      </c>
      <c r="I20" s="35" t="s">
        <v>165</v>
      </c>
      <c r="J20" s="36">
        <f>SUM(J9:J19)</f>
        <v>100</v>
      </c>
      <c r="K20" s="37">
        <f>SUM(K9:K19)</f>
        <v>0</v>
      </c>
      <c r="L20" s="35"/>
      <c r="M20" s="36">
        <f>SUM(M9:M19)</f>
        <v>0</v>
      </c>
      <c r="N20" s="37">
        <f>SUM(N9:N19)</f>
        <v>0</v>
      </c>
      <c r="O20" s="35"/>
      <c r="P20" s="36"/>
      <c r="Q20" s="37"/>
      <c r="R20" s="35"/>
      <c r="S20" s="36">
        <f>SUM(S9:S19)</f>
        <v>0</v>
      </c>
      <c r="T20" s="37">
        <f>SUM(T9:T19)</f>
        <v>0</v>
      </c>
      <c r="U20" s="25"/>
      <c r="V20" s="751"/>
    </row>
    <row r="21" spans="1:27" ht="15" customHeight="1" x14ac:dyDescent="0.15">
      <c r="A21" s="837" t="s">
        <v>504</v>
      </c>
      <c r="B21" s="838"/>
      <c r="C21" s="838"/>
      <c r="D21" s="838"/>
      <c r="E21" s="92"/>
      <c r="F21" s="93"/>
      <c r="G21" s="94"/>
      <c r="H21" s="92"/>
      <c r="I21" s="93"/>
      <c r="J21" s="94"/>
      <c r="K21" s="92"/>
      <c r="L21" s="93"/>
      <c r="M21" s="94"/>
      <c r="N21" s="92"/>
      <c r="O21" s="93"/>
      <c r="P21" s="94"/>
      <c r="Q21" s="92"/>
      <c r="R21" s="93"/>
      <c r="S21" s="94"/>
      <c r="T21" s="95"/>
      <c r="U21" s="25"/>
      <c r="V21" s="751"/>
    </row>
    <row r="22" spans="1:27" ht="15" customHeight="1" thickBot="1" x14ac:dyDescent="0.2">
      <c r="A22" s="879"/>
      <c r="B22" s="880"/>
      <c r="C22" s="880"/>
      <c r="D22" s="880"/>
      <c r="E22" s="97"/>
      <c r="F22" s="354"/>
      <c r="G22" s="96"/>
      <c r="H22" s="97"/>
      <c r="I22" s="354"/>
      <c r="J22" s="96"/>
      <c r="K22" s="97"/>
      <c r="L22" s="354"/>
      <c r="M22" s="96"/>
      <c r="N22" s="97"/>
      <c r="O22" s="354"/>
      <c r="P22" s="96"/>
      <c r="Q22" s="97"/>
      <c r="R22" s="354"/>
      <c r="S22" s="96"/>
      <c r="T22" s="355"/>
      <c r="U22" s="25"/>
      <c r="V22" s="751"/>
    </row>
    <row r="23" spans="1:27" ht="15" customHeight="1" x14ac:dyDescent="0.15">
      <c r="A23" s="800" t="s">
        <v>508</v>
      </c>
      <c r="B23" s="877" t="s">
        <v>430</v>
      </c>
      <c r="C23" s="282" t="s">
        <v>16</v>
      </c>
      <c r="D23" s="283">
        <v>170</v>
      </c>
      <c r="E23" s="338"/>
      <c r="F23" s="336"/>
      <c r="G23" s="337">
        <v>0</v>
      </c>
      <c r="H23" s="284"/>
      <c r="I23" s="336"/>
      <c r="J23" s="337">
        <v>0</v>
      </c>
      <c r="K23" s="284"/>
      <c r="L23" s="336"/>
      <c r="M23" s="337">
        <v>0</v>
      </c>
      <c r="N23" s="284"/>
      <c r="O23" s="336"/>
      <c r="P23" s="337">
        <v>0</v>
      </c>
      <c r="Q23" s="284"/>
      <c r="R23" s="336"/>
      <c r="S23" s="337">
        <v>0</v>
      </c>
      <c r="T23" s="284"/>
      <c r="U23" s="25"/>
      <c r="V23" s="751"/>
    </row>
    <row r="24" spans="1:27" ht="15" customHeight="1" x14ac:dyDescent="0.15">
      <c r="A24" s="801"/>
      <c r="B24" s="878"/>
      <c r="C24" s="209" t="s">
        <v>17</v>
      </c>
      <c r="D24" s="71">
        <v>400</v>
      </c>
      <c r="E24" s="198"/>
      <c r="F24" s="211"/>
      <c r="G24" s="30">
        <v>0</v>
      </c>
      <c r="H24" s="223"/>
      <c r="I24" s="211"/>
      <c r="J24" s="30">
        <v>0</v>
      </c>
      <c r="K24" s="223"/>
      <c r="L24" s="211"/>
      <c r="M24" s="30"/>
      <c r="N24" s="223"/>
      <c r="O24" s="211"/>
      <c r="P24" s="30">
        <v>0</v>
      </c>
      <c r="Q24" s="223"/>
      <c r="R24" s="211"/>
      <c r="S24" s="30">
        <v>0</v>
      </c>
      <c r="T24" s="223"/>
      <c r="U24" s="25"/>
      <c r="V24" s="751"/>
    </row>
    <row r="25" spans="1:27" ht="15" customHeight="1" x14ac:dyDescent="0.15">
      <c r="A25" s="801"/>
      <c r="B25" s="878"/>
      <c r="C25" s="209" t="s">
        <v>562</v>
      </c>
      <c r="D25" s="71">
        <v>440</v>
      </c>
      <c r="E25" s="198"/>
      <c r="F25" s="211"/>
      <c r="G25" s="30">
        <v>0</v>
      </c>
      <c r="H25" s="223"/>
      <c r="I25" s="211" t="s">
        <v>487</v>
      </c>
      <c r="J25" s="30">
        <v>70</v>
      </c>
      <c r="K25" s="201"/>
      <c r="L25" s="211"/>
      <c r="M25" s="211"/>
      <c r="N25" s="223"/>
      <c r="O25" s="211"/>
      <c r="P25" s="30">
        <v>0</v>
      </c>
      <c r="Q25" s="223"/>
      <c r="R25" s="211"/>
      <c r="S25" s="30">
        <v>0</v>
      </c>
      <c r="T25" s="223"/>
      <c r="U25" s="25"/>
      <c r="V25" s="751"/>
    </row>
    <row r="26" spans="1:27" ht="15" customHeight="1" x14ac:dyDescent="0.15">
      <c r="A26" s="801"/>
      <c r="B26" s="878"/>
      <c r="C26" s="209" t="s">
        <v>18</v>
      </c>
      <c r="D26" s="71">
        <v>420</v>
      </c>
      <c r="E26" s="198"/>
      <c r="F26" s="211"/>
      <c r="G26" s="30">
        <v>0</v>
      </c>
      <c r="H26" s="223"/>
      <c r="I26" s="211"/>
      <c r="J26" s="211"/>
      <c r="K26" s="372"/>
      <c r="L26" s="211"/>
      <c r="M26" s="121"/>
      <c r="N26" s="223"/>
      <c r="O26" s="211"/>
      <c r="P26" s="30">
        <v>0</v>
      </c>
      <c r="Q26" s="223"/>
      <c r="R26" s="211"/>
      <c r="S26" s="30">
        <v>0</v>
      </c>
      <c r="T26" s="223"/>
      <c r="U26" s="25"/>
      <c r="V26" s="751"/>
      <c r="Y26" s="43"/>
      <c r="Z26" s="25"/>
      <c r="AA26" s="25"/>
    </row>
    <row r="27" spans="1:27" ht="15" customHeight="1" x14ac:dyDescent="0.15">
      <c r="A27" s="801"/>
      <c r="B27" s="878"/>
      <c r="C27" s="209" t="s">
        <v>19</v>
      </c>
      <c r="D27" s="30">
        <v>480</v>
      </c>
      <c r="E27" s="198"/>
      <c r="F27" s="211"/>
      <c r="G27" s="30">
        <v>0</v>
      </c>
      <c r="H27" s="223"/>
      <c r="I27" s="316"/>
      <c r="J27" s="71"/>
      <c r="K27" s="223"/>
      <c r="L27" s="211"/>
      <c r="M27" s="211"/>
      <c r="N27" s="223"/>
      <c r="O27" s="211"/>
      <c r="P27" s="30">
        <v>0</v>
      </c>
      <c r="Q27" s="223"/>
      <c r="R27" s="211"/>
      <c r="S27" s="30">
        <v>0</v>
      </c>
      <c r="T27" s="223"/>
      <c r="U27" s="25"/>
      <c r="V27" s="751"/>
      <c r="Y27" s="31"/>
      <c r="Z27" s="31"/>
      <c r="AA27" s="31"/>
    </row>
    <row r="28" spans="1:27" ht="15" customHeight="1" x14ac:dyDescent="0.15">
      <c r="A28" s="801"/>
      <c r="B28" s="878"/>
      <c r="C28" s="113" t="s">
        <v>20</v>
      </c>
      <c r="D28" s="32">
        <v>140</v>
      </c>
      <c r="E28" s="536"/>
      <c r="F28" s="212"/>
      <c r="G28" s="32">
        <v>0</v>
      </c>
      <c r="H28" s="224"/>
      <c r="I28" s="212"/>
      <c r="J28" s="32">
        <v>0</v>
      </c>
      <c r="K28" s="224">
        <v>0</v>
      </c>
      <c r="L28" s="212"/>
      <c r="M28" s="32"/>
      <c r="N28" s="224"/>
      <c r="O28" s="212"/>
      <c r="P28" s="32">
        <v>0</v>
      </c>
      <c r="Q28" s="224"/>
      <c r="R28" s="212"/>
      <c r="S28" s="32">
        <v>0</v>
      </c>
      <c r="T28" s="224"/>
      <c r="U28" s="25"/>
      <c r="V28" s="751"/>
      <c r="Y28" s="31"/>
      <c r="Z28" s="31"/>
      <c r="AA28" s="31"/>
    </row>
    <row r="29" spans="1:27" ht="15" customHeight="1" x14ac:dyDescent="0.15">
      <c r="A29" s="801"/>
      <c r="B29" s="248" t="s">
        <v>430</v>
      </c>
      <c r="C29" s="216" t="s">
        <v>14</v>
      </c>
      <c r="D29" s="108">
        <v>290</v>
      </c>
      <c r="E29" s="196"/>
      <c r="F29" s="217"/>
      <c r="G29" s="108">
        <v>0</v>
      </c>
      <c r="H29" s="231"/>
      <c r="I29" s="217"/>
      <c r="J29" s="108">
        <v>0</v>
      </c>
      <c r="K29" s="231"/>
      <c r="L29" s="217"/>
      <c r="M29" s="108"/>
      <c r="N29" s="231"/>
      <c r="O29" s="217"/>
      <c r="P29" s="108">
        <v>0</v>
      </c>
      <c r="Q29" s="231"/>
      <c r="R29" s="217"/>
      <c r="S29" s="108">
        <v>0</v>
      </c>
      <c r="T29" s="231"/>
      <c r="U29" s="25"/>
      <c r="V29" s="751"/>
    </row>
    <row r="30" spans="1:27" ht="15" customHeight="1" x14ac:dyDescent="0.15">
      <c r="A30" s="881"/>
      <c r="B30" s="685" t="s">
        <v>431</v>
      </c>
      <c r="C30" s="242" t="s">
        <v>15</v>
      </c>
      <c r="D30" s="47">
        <v>260</v>
      </c>
      <c r="E30" s="190"/>
      <c r="F30" s="210"/>
      <c r="G30" s="47">
        <v>0</v>
      </c>
      <c r="H30" s="228"/>
      <c r="I30" s="210"/>
      <c r="J30" s="47">
        <v>0</v>
      </c>
      <c r="K30" s="228"/>
      <c r="L30" s="210"/>
      <c r="M30" s="47"/>
      <c r="N30" s="228"/>
      <c r="O30" s="210"/>
      <c r="P30" s="47">
        <v>0</v>
      </c>
      <c r="Q30" s="228"/>
      <c r="R30" s="210"/>
      <c r="S30" s="47">
        <v>0</v>
      </c>
      <c r="T30" s="228"/>
      <c r="U30" s="25"/>
      <c r="V30" s="752"/>
    </row>
    <row r="31" spans="1:27" ht="15" customHeight="1" thickBot="1" x14ac:dyDescent="0.2">
      <c r="A31" s="33">
        <f>SUM(D31,G31,J31,M31,P31,S31)</f>
        <v>2670</v>
      </c>
      <c r="B31" s="34"/>
      <c r="C31" s="35" t="s">
        <v>165</v>
      </c>
      <c r="D31" s="36">
        <f>SUM(D23:D30)</f>
        <v>2600</v>
      </c>
      <c r="E31" s="37">
        <f>SUM(E23:E30)</f>
        <v>0</v>
      </c>
      <c r="F31" s="35"/>
      <c r="G31" s="36">
        <f>SUM(G23:G30)</f>
        <v>0</v>
      </c>
      <c r="H31" s="37">
        <f>SUM(H23:H30)</f>
        <v>0</v>
      </c>
      <c r="I31" s="35" t="s">
        <v>165</v>
      </c>
      <c r="J31" s="36">
        <f>SUM(J23:J30)</f>
        <v>70</v>
      </c>
      <c r="K31" s="37">
        <f>SUM(K23:K30)</f>
        <v>0</v>
      </c>
      <c r="L31" s="35"/>
      <c r="M31" s="36">
        <f>SUM(M23:M30)</f>
        <v>0</v>
      </c>
      <c r="N31" s="37">
        <f>SUM(N23:N30)</f>
        <v>0</v>
      </c>
      <c r="O31" s="35"/>
      <c r="P31" s="36">
        <f>SUM(P23:P30)</f>
        <v>0</v>
      </c>
      <c r="Q31" s="37">
        <f>SUM(Q23:Q30)</f>
        <v>0</v>
      </c>
      <c r="R31" s="35"/>
      <c r="S31" s="36">
        <f>SUM(S23:S30)</f>
        <v>0</v>
      </c>
      <c r="T31" s="37">
        <f>SUM(T23:T30)</f>
        <v>0</v>
      </c>
      <c r="U31" s="25"/>
      <c r="V31" s="752"/>
      <c r="Y31" s="31"/>
      <c r="Z31" s="31"/>
      <c r="AA31" s="31"/>
    </row>
    <row r="32" spans="1:27" ht="15" customHeight="1" thickBot="1" x14ac:dyDescent="0.2">
      <c r="A32" s="334"/>
      <c r="B32" s="349"/>
      <c r="C32" s="93"/>
      <c r="D32" s="94"/>
      <c r="E32" s="350"/>
      <c r="F32" s="93"/>
      <c r="G32" s="94"/>
      <c r="H32" s="351"/>
      <c r="I32" s="93"/>
      <c r="J32" s="94"/>
      <c r="K32" s="351"/>
      <c r="L32" s="93"/>
      <c r="M32" s="94"/>
      <c r="N32" s="351"/>
      <c r="O32" s="93"/>
      <c r="P32" s="94"/>
      <c r="Q32" s="351"/>
      <c r="R32" s="93"/>
      <c r="S32" s="94"/>
      <c r="T32" s="352"/>
      <c r="U32" s="25"/>
      <c r="V32" s="752"/>
    </row>
    <row r="33" spans="1:22" ht="15" customHeight="1" thickBot="1" x14ac:dyDescent="0.2">
      <c r="A33" s="344">
        <f>SUM(D33,G33,J33,M33,P33,S33)</f>
        <v>7520</v>
      </c>
      <c r="B33" s="345"/>
      <c r="C33" s="346" t="s">
        <v>190</v>
      </c>
      <c r="D33" s="347">
        <f>SUM(D20,D31)</f>
        <v>7350</v>
      </c>
      <c r="E33" s="348">
        <f>SUM(E20,E31)</f>
        <v>0</v>
      </c>
      <c r="F33" s="346"/>
      <c r="G33" s="347">
        <f>SUM(G20,G31)</f>
        <v>0</v>
      </c>
      <c r="H33" s="348">
        <f>SUM(H20,H31)</f>
        <v>0</v>
      </c>
      <c r="I33" s="346" t="s">
        <v>190</v>
      </c>
      <c r="J33" s="347">
        <f>SUM(J20,J31)</f>
        <v>170</v>
      </c>
      <c r="K33" s="348">
        <f>SUM(K20,K31)</f>
        <v>0</v>
      </c>
      <c r="L33" s="346"/>
      <c r="M33" s="347">
        <f>SUM(M20,M31)</f>
        <v>0</v>
      </c>
      <c r="N33" s="348">
        <f>SUM(N20,N31)</f>
        <v>0</v>
      </c>
      <c r="O33" s="346"/>
      <c r="P33" s="347"/>
      <c r="Q33" s="348"/>
      <c r="R33" s="346"/>
      <c r="S33" s="347">
        <f>SUM(S20,S31)</f>
        <v>0</v>
      </c>
      <c r="T33" s="348">
        <f>SUM(T20,T31)</f>
        <v>0</v>
      </c>
      <c r="U33" s="25"/>
      <c r="V33" s="752"/>
    </row>
    <row r="34" spans="1:22" ht="13.5" customHeight="1" x14ac:dyDescent="0.15">
      <c r="A34" s="49"/>
      <c r="B34" s="49"/>
      <c r="C34" s="50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R34" s="51"/>
      <c r="S34" s="52"/>
      <c r="T34" s="52"/>
    </row>
    <row r="35" spans="1:22" ht="17.25" customHeight="1" x14ac:dyDescent="0.15">
      <c r="A35" s="53"/>
      <c r="B35" s="53"/>
      <c r="C35" s="54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S35" s="31"/>
    </row>
    <row r="36" spans="1:22" ht="13.5" customHeight="1" x14ac:dyDescent="0.15"/>
    <row r="37" spans="1:22" ht="13.5" customHeight="1" x14ac:dyDescent="0.15"/>
    <row r="38" spans="1:22" ht="13.5" customHeight="1" x14ac:dyDescent="0.15">
      <c r="T38" s="55" t="str">
        <f>市郡別!T53</f>
        <v>(2025・04)</v>
      </c>
    </row>
    <row r="39" spans="1:22" ht="13.5" customHeight="1" x14ac:dyDescent="0.15"/>
    <row r="40" spans="1:22" ht="13.5" customHeight="1" x14ac:dyDescent="0.15"/>
    <row r="41" spans="1:22" ht="13.5" customHeight="1" x14ac:dyDescent="0.15"/>
    <row r="42" spans="1:22" ht="13.5" customHeight="1" x14ac:dyDescent="0.15"/>
  </sheetData>
  <mergeCells count="18">
    <mergeCell ref="V9:V11"/>
    <mergeCell ref="V12:V13"/>
    <mergeCell ref="B9:B17"/>
    <mergeCell ref="B18:B19"/>
    <mergeCell ref="B23:B28"/>
    <mergeCell ref="A21:D22"/>
    <mergeCell ref="A9:A19"/>
    <mergeCell ref="A23:A30"/>
    <mergeCell ref="V14:V33"/>
    <mergeCell ref="A7:B8"/>
    <mergeCell ref="Q2:S5"/>
    <mergeCell ref="T2:T5"/>
    <mergeCell ref="M3:N5"/>
    <mergeCell ref="O3:P5"/>
    <mergeCell ref="A2:F5"/>
    <mergeCell ref="G2:G5"/>
    <mergeCell ref="H2:K5"/>
    <mergeCell ref="L2:L5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T9:T19 Q9:Q19 N9:N19 K9:K19 H9:H19 Q23:Q30 H23:H30 K23:K30 N23:N30 T23:T30" xr:uid="{00000000-0002-0000-0800-000000000000}">
      <formula1>10</formula1>
      <formula2>G9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AA39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SUM(E30,H30,K30,N30,Q30,T30)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6"/>
      <c r="F7" s="12" t="s">
        <v>158</v>
      </c>
      <c r="G7" s="13"/>
      <c r="H7" s="14"/>
      <c r="I7" s="15" t="s">
        <v>159</v>
      </c>
      <c r="J7" s="13"/>
      <c r="K7" s="16"/>
      <c r="L7" s="17" t="s">
        <v>160</v>
      </c>
      <c r="M7" s="13"/>
      <c r="N7" s="14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844" t="s">
        <v>454</v>
      </c>
      <c r="B9" s="887" t="s">
        <v>235</v>
      </c>
      <c r="C9" s="86" t="s">
        <v>22</v>
      </c>
      <c r="D9" s="64">
        <v>430</v>
      </c>
      <c r="E9" s="188"/>
      <c r="F9" s="86"/>
      <c r="G9" s="27">
        <v>0</v>
      </c>
      <c r="H9" s="222"/>
      <c r="I9" s="86"/>
      <c r="J9" s="27">
        <v>0</v>
      </c>
      <c r="K9" s="222"/>
      <c r="L9" s="86"/>
      <c r="M9" s="27">
        <v>0</v>
      </c>
      <c r="N9" s="222"/>
      <c r="O9" s="86"/>
      <c r="P9" s="27">
        <v>0</v>
      </c>
      <c r="Q9" s="222"/>
      <c r="R9" s="86"/>
      <c r="S9" s="27">
        <v>0</v>
      </c>
      <c r="T9" s="222"/>
      <c r="U9" s="25"/>
      <c r="V9" s="870" t="s">
        <v>191</v>
      </c>
    </row>
    <row r="10" spans="1:22" ht="15" customHeight="1" x14ac:dyDescent="0.15">
      <c r="A10" s="845"/>
      <c r="B10" s="888"/>
      <c r="C10" s="210" t="s">
        <v>23</v>
      </c>
      <c r="D10" s="66">
        <v>400</v>
      </c>
      <c r="E10" s="190"/>
      <c r="F10" s="210"/>
      <c r="G10" s="47">
        <v>0</v>
      </c>
      <c r="H10" s="228"/>
      <c r="I10" s="210"/>
      <c r="J10" s="47">
        <v>0</v>
      </c>
      <c r="K10" s="228"/>
      <c r="L10" s="210"/>
      <c r="M10" s="47">
        <v>0</v>
      </c>
      <c r="N10" s="228"/>
      <c r="O10" s="210"/>
      <c r="P10" s="47">
        <v>0</v>
      </c>
      <c r="Q10" s="228"/>
      <c r="R10" s="210"/>
      <c r="S10" s="47">
        <v>0</v>
      </c>
      <c r="T10" s="228"/>
      <c r="U10" s="25"/>
      <c r="V10" s="870"/>
    </row>
    <row r="11" spans="1:22" ht="15" customHeight="1" x14ac:dyDescent="0.15">
      <c r="A11" s="845"/>
      <c r="B11" s="856" t="s">
        <v>236</v>
      </c>
      <c r="C11" s="100" t="s">
        <v>24</v>
      </c>
      <c r="D11" s="205">
        <v>270</v>
      </c>
      <c r="E11" s="192"/>
      <c r="F11" s="100"/>
      <c r="G11" s="99">
        <v>0</v>
      </c>
      <c r="H11" s="229"/>
      <c r="I11" s="100"/>
      <c r="J11" s="99">
        <v>0</v>
      </c>
      <c r="K11" s="229"/>
      <c r="L11" s="100"/>
      <c r="M11" s="99">
        <v>0</v>
      </c>
      <c r="N11" s="229"/>
      <c r="O11" s="100"/>
      <c r="P11" s="99">
        <v>0</v>
      </c>
      <c r="Q11" s="229"/>
      <c r="R11" s="100"/>
      <c r="S11" s="99">
        <v>0</v>
      </c>
      <c r="T11" s="229"/>
      <c r="U11" s="25"/>
      <c r="V11" s="870"/>
    </row>
    <row r="12" spans="1:22" ht="15" customHeight="1" x14ac:dyDescent="0.15">
      <c r="A12" s="845"/>
      <c r="B12" s="857"/>
      <c r="C12" s="86" t="s">
        <v>25</v>
      </c>
      <c r="D12" s="64">
        <v>1130</v>
      </c>
      <c r="E12" s="188"/>
      <c r="F12" s="86"/>
      <c r="G12" s="27"/>
      <c r="H12" s="222"/>
      <c r="I12" s="86" t="s">
        <v>33</v>
      </c>
      <c r="J12" s="27">
        <v>230</v>
      </c>
      <c r="K12" s="189"/>
      <c r="L12" s="86"/>
      <c r="M12" s="27">
        <v>0</v>
      </c>
      <c r="N12" s="222"/>
      <c r="O12" s="86"/>
      <c r="P12" s="27">
        <v>0</v>
      </c>
      <c r="Q12" s="222"/>
      <c r="R12" s="86"/>
      <c r="S12" s="27">
        <v>0</v>
      </c>
      <c r="T12" s="222"/>
      <c r="U12" s="25"/>
      <c r="V12" s="871">
        <v>11</v>
      </c>
    </row>
    <row r="13" spans="1:22" ht="15" customHeight="1" x14ac:dyDescent="0.15">
      <c r="A13" s="845"/>
      <c r="B13" s="869"/>
      <c r="C13" s="210" t="s">
        <v>26</v>
      </c>
      <c r="D13" s="66">
        <v>540</v>
      </c>
      <c r="E13" s="190"/>
      <c r="F13" s="210"/>
      <c r="G13" s="47">
        <v>0</v>
      </c>
      <c r="H13" s="228"/>
      <c r="I13" s="210"/>
      <c r="J13" s="47">
        <v>0</v>
      </c>
      <c r="K13" s="228"/>
      <c r="L13" s="210"/>
      <c r="M13" s="47">
        <v>0</v>
      </c>
      <c r="N13" s="228"/>
      <c r="O13" s="210"/>
      <c r="P13" s="47">
        <v>0</v>
      </c>
      <c r="Q13" s="228"/>
      <c r="R13" s="210"/>
      <c r="S13" s="47">
        <v>0</v>
      </c>
      <c r="T13" s="228"/>
      <c r="U13" s="25"/>
      <c r="V13" s="871"/>
    </row>
    <row r="14" spans="1:22" ht="15" customHeight="1" x14ac:dyDescent="0.15">
      <c r="A14" s="845"/>
      <c r="B14" s="85" t="s">
        <v>241</v>
      </c>
      <c r="C14" s="210" t="s">
        <v>27</v>
      </c>
      <c r="D14" s="66">
        <v>930</v>
      </c>
      <c r="E14" s="190"/>
      <c r="F14" s="210"/>
      <c r="G14" s="47">
        <v>0</v>
      </c>
      <c r="H14" s="228"/>
      <c r="I14" s="210"/>
      <c r="J14" s="47">
        <v>0</v>
      </c>
      <c r="K14" s="228"/>
      <c r="L14" s="210"/>
      <c r="M14" s="47">
        <v>0</v>
      </c>
      <c r="N14" s="228"/>
      <c r="O14" s="210"/>
      <c r="P14" s="47">
        <v>0</v>
      </c>
      <c r="Q14" s="228"/>
      <c r="R14" s="210"/>
      <c r="S14" s="47">
        <v>0</v>
      </c>
      <c r="T14" s="228"/>
      <c r="U14" s="25"/>
      <c r="V14" s="882" t="s">
        <v>899</v>
      </c>
    </row>
    <row r="15" spans="1:22" ht="15" customHeight="1" x14ac:dyDescent="0.15">
      <c r="A15" s="845"/>
      <c r="B15" s="380" t="s">
        <v>237</v>
      </c>
      <c r="C15" s="210" t="s">
        <v>28</v>
      </c>
      <c r="D15" s="66">
        <v>1020</v>
      </c>
      <c r="E15" s="190"/>
      <c r="F15" s="86"/>
      <c r="G15" s="27">
        <v>0</v>
      </c>
      <c r="H15" s="222"/>
      <c r="I15" s="86"/>
      <c r="J15" s="27">
        <v>0</v>
      </c>
      <c r="K15" s="222"/>
      <c r="L15" s="86"/>
      <c r="M15" s="27">
        <v>0</v>
      </c>
      <c r="N15" s="222"/>
      <c r="O15" s="86"/>
      <c r="P15" s="27">
        <v>0</v>
      </c>
      <c r="Q15" s="222"/>
      <c r="R15" s="86"/>
      <c r="S15" s="27">
        <v>0</v>
      </c>
      <c r="T15" s="222"/>
      <c r="U15" s="25"/>
      <c r="V15" s="882"/>
    </row>
    <row r="16" spans="1:22" ht="15" customHeight="1" x14ac:dyDescent="0.15">
      <c r="A16" s="845"/>
      <c r="B16" s="856" t="s">
        <v>238</v>
      </c>
      <c r="C16" s="624" t="s">
        <v>865</v>
      </c>
      <c r="D16" s="625">
        <v>70</v>
      </c>
      <c r="E16" s="192"/>
      <c r="F16" s="626"/>
      <c r="G16" s="627"/>
      <c r="H16" s="229"/>
      <c r="I16" s="100"/>
      <c r="J16" s="99">
        <v>0</v>
      </c>
      <c r="K16" s="229"/>
      <c r="L16" s="100"/>
      <c r="M16" s="99">
        <v>0</v>
      </c>
      <c r="N16" s="229"/>
      <c r="O16" s="100"/>
      <c r="P16" s="99">
        <v>0</v>
      </c>
      <c r="Q16" s="229"/>
      <c r="R16" s="100"/>
      <c r="S16" s="99">
        <v>0</v>
      </c>
      <c r="T16" s="229"/>
      <c r="U16" s="25"/>
      <c r="V16" s="882"/>
    </row>
    <row r="17" spans="1:27" ht="15" customHeight="1" x14ac:dyDescent="0.15">
      <c r="A17" s="845"/>
      <c r="B17" s="857"/>
      <c r="C17" s="579" t="s">
        <v>866</v>
      </c>
      <c r="D17" s="580">
        <v>40</v>
      </c>
      <c r="E17" s="188"/>
      <c r="F17" s="577"/>
      <c r="G17" s="578"/>
      <c r="H17" s="222"/>
      <c r="I17" s="86"/>
      <c r="J17" s="27">
        <v>0</v>
      </c>
      <c r="K17" s="222"/>
      <c r="L17" s="86"/>
      <c r="M17" s="27">
        <v>0</v>
      </c>
      <c r="N17" s="222"/>
      <c r="O17" s="86"/>
      <c r="P17" s="27">
        <v>0</v>
      </c>
      <c r="Q17" s="222"/>
      <c r="R17" s="86"/>
      <c r="S17" s="27">
        <v>0</v>
      </c>
      <c r="T17" s="222"/>
      <c r="U17" s="25"/>
      <c r="V17" s="882"/>
      <c r="Y17" s="31"/>
      <c r="Z17" s="31"/>
      <c r="AA17" s="31"/>
    </row>
    <row r="18" spans="1:27" ht="15" customHeight="1" x14ac:dyDescent="0.15">
      <c r="A18" s="845"/>
      <c r="B18" s="869"/>
      <c r="C18" s="628" t="s">
        <v>867</v>
      </c>
      <c r="D18" s="629">
        <v>520</v>
      </c>
      <c r="E18" s="190"/>
      <c r="F18" s="630"/>
      <c r="G18" s="631"/>
      <c r="H18" s="228"/>
      <c r="I18" s="210"/>
      <c r="J18" s="47">
        <v>0</v>
      </c>
      <c r="K18" s="228"/>
      <c r="L18" s="210"/>
      <c r="M18" s="47">
        <v>0</v>
      </c>
      <c r="N18" s="228"/>
      <c r="O18" s="210"/>
      <c r="P18" s="47">
        <v>0</v>
      </c>
      <c r="Q18" s="228"/>
      <c r="R18" s="210"/>
      <c r="S18" s="47">
        <v>0</v>
      </c>
      <c r="T18" s="228"/>
      <c r="U18" s="25"/>
      <c r="V18" s="882"/>
      <c r="Y18" s="31"/>
      <c r="Z18" s="31"/>
      <c r="AA18" s="31"/>
    </row>
    <row r="19" spans="1:27" ht="15" customHeight="1" x14ac:dyDescent="0.15">
      <c r="A19" s="845"/>
      <c r="B19" s="831" t="s">
        <v>239</v>
      </c>
      <c r="C19" s="86" t="s">
        <v>29</v>
      </c>
      <c r="D19" s="27">
        <v>410</v>
      </c>
      <c r="E19" s="188"/>
      <c r="F19" s="86"/>
      <c r="G19" s="27">
        <v>0</v>
      </c>
      <c r="H19" s="222"/>
      <c r="I19" s="86"/>
      <c r="J19" s="27"/>
      <c r="K19" s="222"/>
      <c r="L19" s="86"/>
      <c r="M19" s="27">
        <v>0</v>
      </c>
      <c r="N19" s="222"/>
      <c r="O19" s="86"/>
      <c r="P19" s="27">
        <v>0</v>
      </c>
      <c r="Q19" s="222"/>
      <c r="R19" s="86"/>
      <c r="S19" s="27">
        <v>0</v>
      </c>
      <c r="T19" s="222"/>
      <c r="U19" s="25"/>
      <c r="V19" s="882"/>
    </row>
    <row r="20" spans="1:27" ht="15" customHeight="1" x14ac:dyDescent="0.15">
      <c r="A20" s="845"/>
      <c r="B20" s="831"/>
      <c r="C20" s="86" t="s">
        <v>166</v>
      </c>
      <c r="D20" s="27">
        <v>130</v>
      </c>
      <c r="E20" s="188"/>
      <c r="F20" s="86"/>
      <c r="G20" s="27">
        <v>0</v>
      </c>
      <c r="H20" s="222"/>
      <c r="I20" s="86"/>
      <c r="J20" s="27">
        <v>0</v>
      </c>
      <c r="K20" s="222"/>
      <c r="L20" s="86"/>
      <c r="M20" s="27">
        <v>0</v>
      </c>
      <c r="N20" s="222"/>
      <c r="O20" s="86"/>
      <c r="P20" s="27">
        <v>0</v>
      </c>
      <c r="Q20" s="222"/>
      <c r="R20" s="86"/>
      <c r="S20" s="27">
        <v>0</v>
      </c>
      <c r="T20" s="222"/>
      <c r="U20" s="25"/>
      <c r="V20" s="882"/>
    </row>
    <row r="21" spans="1:27" ht="15" customHeight="1" x14ac:dyDescent="0.15">
      <c r="A21" s="845"/>
      <c r="B21" s="832"/>
      <c r="C21" s="210" t="s">
        <v>30</v>
      </c>
      <c r="D21" s="47">
        <v>110</v>
      </c>
      <c r="E21" s="190"/>
      <c r="F21" s="210"/>
      <c r="G21" s="47">
        <v>0</v>
      </c>
      <c r="H21" s="228"/>
      <c r="I21" s="210"/>
      <c r="J21" s="47">
        <v>0</v>
      </c>
      <c r="K21" s="228"/>
      <c r="L21" s="210"/>
      <c r="M21" s="47">
        <v>0</v>
      </c>
      <c r="N21" s="228"/>
      <c r="O21" s="210"/>
      <c r="P21" s="47">
        <v>0</v>
      </c>
      <c r="Q21" s="228"/>
      <c r="R21" s="210"/>
      <c r="S21" s="47">
        <v>0</v>
      </c>
      <c r="T21" s="228"/>
      <c r="U21" s="25"/>
      <c r="V21" s="882"/>
    </row>
    <row r="22" spans="1:27" ht="15" customHeight="1" thickBot="1" x14ac:dyDescent="0.2">
      <c r="A22" s="33">
        <f>SUM(D22,G22,J22,M22,P22,S22)</f>
        <v>6230</v>
      </c>
      <c r="B22" s="34"/>
      <c r="C22" s="35" t="s">
        <v>165</v>
      </c>
      <c r="D22" s="36">
        <f>SUM(D9:D21)</f>
        <v>6000</v>
      </c>
      <c r="E22" s="37">
        <f>SUM(E9:E21)</f>
        <v>0</v>
      </c>
      <c r="F22" s="35"/>
      <c r="G22" s="36">
        <f>SUM(G9:G21)</f>
        <v>0</v>
      </c>
      <c r="H22" s="37">
        <f>SUM(H9:H21)</f>
        <v>0</v>
      </c>
      <c r="I22" s="35" t="s">
        <v>165</v>
      </c>
      <c r="J22" s="36">
        <f>SUM(J9:J21)</f>
        <v>230</v>
      </c>
      <c r="K22" s="37">
        <f>SUM(K9:K21)</f>
        <v>0</v>
      </c>
      <c r="L22" s="35"/>
      <c r="M22" s="36">
        <f>SUM(M9:M21)</f>
        <v>0</v>
      </c>
      <c r="N22" s="37">
        <f>SUM(N9:N21)</f>
        <v>0</v>
      </c>
      <c r="O22" s="35"/>
      <c r="P22" s="36">
        <f>SUM(P9:P21)</f>
        <v>0</v>
      </c>
      <c r="Q22" s="37">
        <f>SUM(Q9:Q21)</f>
        <v>0</v>
      </c>
      <c r="R22" s="35"/>
      <c r="S22" s="36">
        <f>SUM(S9:S21)</f>
        <v>0</v>
      </c>
      <c r="T22" s="37">
        <f>SUM(T9:T21)</f>
        <v>0</v>
      </c>
      <c r="U22" s="25"/>
      <c r="V22" s="882"/>
    </row>
    <row r="23" spans="1:27" ht="15" customHeight="1" x14ac:dyDescent="0.15">
      <c r="A23" s="837" t="s">
        <v>510</v>
      </c>
      <c r="B23" s="838"/>
      <c r="C23" s="838"/>
      <c r="D23" s="838"/>
      <c r="E23" s="92"/>
      <c r="F23" s="93"/>
      <c r="G23" s="94"/>
      <c r="H23" s="92"/>
      <c r="I23" s="93"/>
      <c r="J23" s="94"/>
      <c r="K23" s="92"/>
      <c r="L23" s="93"/>
      <c r="M23" s="94"/>
      <c r="N23" s="92"/>
      <c r="O23" s="93"/>
      <c r="P23" s="94"/>
      <c r="Q23" s="92"/>
      <c r="R23" s="93"/>
      <c r="S23" s="94"/>
      <c r="T23" s="95"/>
      <c r="U23" s="25"/>
      <c r="V23" s="882"/>
    </row>
    <row r="24" spans="1:27" ht="15" customHeight="1" thickBot="1" x14ac:dyDescent="0.2">
      <c r="A24" s="879"/>
      <c r="B24" s="880"/>
      <c r="C24" s="880"/>
      <c r="D24" s="880"/>
      <c r="E24" s="97"/>
      <c r="F24" s="354"/>
      <c r="G24" s="96"/>
      <c r="H24" s="97"/>
      <c r="I24" s="354"/>
      <c r="J24" s="96"/>
      <c r="K24" s="97"/>
      <c r="L24" s="354"/>
      <c r="M24" s="96"/>
      <c r="N24" s="97"/>
      <c r="O24" s="354"/>
      <c r="P24" s="96"/>
      <c r="Q24" s="97"/>
      <c r="R24" s="354"/>
      <c r="S24" s="96"/>
      <c r="T24" s="355"/>
      <c r="U24" s="25"/>
      <c r="V24" s="882"/>
    </row>
    <row r="25" spans="1:27" ht="15" customHeight="1" x14ac:dyDescent="0.15">
      <c r="A25" s="884" t="s">
        <v>898</v>
      </c>
      <c r="B25" s="886" t="s">
        <v>458</v>
      </c>
      <c r="C25" s="282" t="s">
        <v>31</v>
      </c>
      <c r="D25" s="337">
        <v>380</v>
      </c>
      <c r="E25" s="338"/>
      <c r="F25" s="336"/>
      <c r="G25" s="337">
        <v>0</v>
      </c>
      <c r="H25" s="356"/>
      <c r="I25" s="336"/>
      <c r="J25" s="337">
        <v>0</v>
      </c>
      <c r="K25" s="356"/>
      <c r="L25" s="336"/>
      <c r="M25" s="337">
        <v>0</v>
      </c>
      <c r="N25" s="356"/>
      <c r="O25" s="336"/>
      <c r="P25" s="337">
        <v>0</v>
      </c>
      <c r="Q25" s="356"/>
      <c r="R25" s="336"/>
      <c r="S25" s="337">
        <v>0</v>
      </c>
      <c r="T25" s="356"/>
      <c r="U25" s="25"/>
      <c r="V25" s="882"/>
    </row>
    <row r="26" spans="1:27" ht="15" customHeight="1" x14ac:dyDescent="0.15">
      <c r="A26" s="885"/>
      <c r="B26" s="857"/>
      <c r="C26" s="209" t="s">
        <v>32</v>
      </c>
      <c r="D26" s="71">
        <v>240</v>
      </c>
      <c r="E26" s="198"/>
      <c r="F26" s="211"/>
      <c r="G26" s="30">
        <v>0</v>
      </c>
      <c r="H26" s="221"/>
      <c r="I26" s="211"/>
      <c r="J26" s="30">
        <v>0</v>
      </c>
      <c r="K26" s="221"/>
      <c r="L26" s="211"/>
      <c r="M26" s="30">
        <v>0</v>
      </c>
      <c r="N26" s="221"/>
      <c r="O26" s="211"/>
      <c r="P26" s="30">
        <v>0</v>
      </c>
      <c r="Q26" s="221"/>
      <c r="R26" s="211"/>
      <c r="S26" s="30">
        <v>0</v>
      </c>
      <c r="T26" s="221"/>
      <c r="U26" s="25"/>
      <c r="V26" s="882"/>
      <c r="Y26" s="43"/>
      <c r="Z26" s="25"/>
      <c r="AA26" s="25"/>
    </row>
    <row r="27" spans="1:27" ht="15" customHeight="1" x14ac:dyDescent="0.15">
      <c r="A27" s="885"/>
      <c r="B27" s="857"/>
      <c r="C27" s="113" t="s">
        <v>656</v>
      </c>
      <c r="D27" s="73">
        <v>560</v>
      </c>
      <c r="E27" s="536"/>
      <c r="F27" s="212"/>
      <c r="G27" s="32">
        <v>0</v>
      </c>
      <c r="H27" s="225"/>
      <c r="I27" s="212"/>
      <c r="J27" s="32">
        <v>0</v>
      </c>
      <c r="K27" s="225"/>
      <c r="L27" s="212"/>
      <c r="M27" s="32">
        <v>0</v>
      </c>
      <c r="N27" s="225"/>
      <c r="O27" s="212"/>
      <c r="P27" s="32">
        <v>0</v>
      </c>
      <c r="Q27" s="225"/>
      <c r="R27" s="212"/>
      <c r="S27" s="32">
        <v>0</v>
      </c>
      <c r="T27" s="225"/>
      <c r="U27" s="25"/>
      <c r="V27" s="882"/>
      <c r="Y27" s="31"/>
      <c r="Z27" s="31"/>
      <c r="AA27" s="31"/>
    </row>
    <row r="28" spans="1:27" ht="15" customHeight="1" thickBot="1" x14ac:dyDescent="0.2">
      <c r="A28" s="33">
        <f>SUM(D28,G28,J28,M28,P28,S28)</f>
        <v>1180</v>
      </c>
      <c r="B28" s="34"/>
      <c r="C28" s="35" t="s">
        <v>165</v>
      </c>
      <c r="D28" s="36">
        <f>SUM(D25:D27)</f>
        <v>1180</v>
      </c>
      <c r="E28" s="37">
        <f>SUM(E25:E27)</f>
        <v>0</v>
      </c>
      <c r="F28" s="35"/>
      <c r="G28" s="36">
        <f>SUM(G25:G27)</f>
        <v>0</v>
      </c>
      <c r="H28" s="37">
        <f>SUM(H25:H27)</f>
        <v>0</v>
      </c>
      <c r="I28" s="35"/>
      <c r="J28" s="36">
        <f>SUM(J25:J27)</f>
        <v>0</v>
      </c>
      <c r="K28" s="37">
        <f>SUM(K25:K27)</f>
        <v>0</v>
      </c>
      <c r="L28" s="35"/>
      <c r="M28" s="36">
        <f>SUM(M25:M27)</f>
        <v>0</v>
      </c>
      <c r="N28" s="37">
        <f>SUM(N25:N27)</f>
        <v>0</v>
      </c>
      <c r="O28" s="35"/>
      <c r="P28" s="36">
        <f>SUM(P25:P27)</f>
        <v>0</v>
      </c>
      <c r="Q28" s="37">
        <f>SUM(Q25:Q27)</f>
        <v>0</v>
      </c>
      <c r="R28" s="35"/>
      <c r="S28" s="36">
        <f>SUM(S25:S27)</f>
        <v>0</v>
      </c>
      <c r="T28" s="37">
        <f>SUM(T25:T27)</f>
        <v>0</v>
      </c>
      <c r="U28" s="25"/>
      <c r="V28" s="883"/>
      <c r="Y28" s="31"/>
      <c r="Z28" s="31"/>
      <c r="AA28" s="31"/>
    </row>
    <row r="29" spans="1:27" ht="15" customHeight="1" thickBot="1" x14ac:dyDescent="0.2">
      <c r="A29" s="334"/>
      <c r="B29" s="349"/>
      <c r="C29" s="93"/>
      <c r="D29" s="94"/>
      <c r="E29" s="350"/>
      <c r="F29" s="93"/>
      <c r="G29" s="94"/>
      <c r="H29" s="351"/>
      <c r="I29" s="93"/>
      <c r="J29" s="94"/>
      <c r="K29" s="351"/>
      <c r="L29" s="93"/>
      <c r="M29" s="94"/>
      <c r="N29" s="351"/>
      <c r="O29" s="93"/>
      <c r="P29" s="94"/>
      <c r="Q29" s="351"/>
      <c r="R29" s="93"/>
      <c r="S29" s="94"/>
      <c r="T29" s="352"/>
      <c r="U29" s="25"/>
      <c r="V29" s="883"/>
    </row>
    <row r="30" spans="1:27" ht="15" customHeight="1" thickBot="1" x14ac:dyDescent="0.2">
      <c r="A30" s="344">
        <f>SUM(D30,G30,J30,M30,P30,S30)</f>
        <v>7410</v>
      </c>
      <c r="B30" s="345"/>
      <c r="C30" s="346" t="s">
        <v>190</v>
      </c>
      <c r="D30" s="347">
        <f>SUM(D22,D28)</f>
        <v>7180</v>
      </c>
      <c r="E30" s="348">
        <f>SUM(E22,E28)</f>
        <v>0</v>
      </c>
      <c r="F30" s="346"/>
      <c r="G30" s="347">
        <f>SUM(G22,G28)</f>
        <v>0</v>
      </c>
      <c r="H30" s="348">
        <f>SUM(H22,H28)</f>
        <v>0</v>
      </c>
      <c r="I30" s="346" t="s">
        <v>190</v>
      </c>
      <c r="J30" s="347">
        <f>SUM(J22,J28)</f>
        <v>230</v>
      </c>
      <c r="K30" s="348">
        <f>SUM(K22,K28)</f>
        <v>0</v>
      </c>
      <c r="L30" s="346"/>
      <c r="M30" s="347">
        <f>SUM(M22,M28)</f>
        <v>0</v>
      </c>
      <c r="N30" s="348">
        <f>SUM(N22,N28)</f>
        <v>0</v>
      </c>
      <c r="O30" s="346"/>
      <c r="P30" s="347">
        <f>SUM(P22,P28)</f>
        <v>0</v>
      </c>
      <c r="Q30" s="348">
        <f>SUM(Q22,Q28)</f>
        <v>0</v>
      </c>
      <c r="R30" s="346"/>
      <c r="S30" s="347">
        <f>SUM(S22,S28)</f>
        <v>0</v>
      </c>
      <c r="T30" s="348">
        <f>SUM(T22,T28)</f>
        <v>0</v>
      </c>
      <c r="U30" s="25"/>
      <c r="V30" s="883"/>
    </row>
    <row r="31" spans="1:27" ht="13.5" customHeight="1" x14ac:dyDescent="0.15">
      <c r="A31" s="49"/>
      <c r="B31" s="49"/>
      <c r="C31" s="5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R31" s="51"/>
      <c r="S31" s="52"/>
      <c r="T31" s="52"/>
    </row>
    <row r="32" spans="1:27" ht="17.25" customHeight="1" x14ac:dyDescent="0.15">
      <c r="A32" s="53"/>
      <c r="B32" s="53"/>
      <c r="C32" s="54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S32" s="31"/>
    </row>
    <row r="33" spans="20:20" ht="13.5" customHeight="1" x14ac:dyDescent="0.15"/>
    <row r="34" spans="20:20" ht="13.5" customHeight="1" x14ac:dyDescent="0.15"/>
    <row r="35" spans="20:20" ht="13.5" customHeight="1" x14ac:dyDescent="0.15">
      <c r="T35" s="55" t="str">
        <f>市郡別!T53</f>
        <v>(2025・04)</v>
      </c>
    </row>
    <row r="36" spans="20:20" ht="13.5" customHeight="1" x14ac:dyDescent="0.15"/>
    <row r="37" spans="20:20" ht="13.5" customHeight="1" x14ac:dyDescent="0.15"/>
    <row r="38" spans="20:20" ht="13.5" customHeight="1" x14ac:dyDescent="0.15"/>
    <row r="39" spans="20:20" ht="13.5" customHeight="1" x14ac:dyDescent="0.15"/>
  </sheetData>
  <mergeCells count="20">
    <mergeCell ref="A7:B8"/>
    <mergeCell ref="A25:A27"/>
    <mergeCell ref="A23:D24"/>
    <mergeCell ref="A9:A21"/>
    <mergeCell ref="B11:B13"/>
    <mergeCell ref="B16:B18"/>
    <mergeCell ref="B25:B27"/>
    <mergeCell ref="B19:B21"/>
    <mergeCell ref="B9:B10"/>
    <mergeCell ref="V14:V30"/>
    <mergeCell ref="Q2:S5"/>
    <mergeCell ref="T2:T5"/>
    <mergeCell ref="M3:N5"/>
    <mergeCell ref="V9:V11"/>
    <mergeCell ref="V12:V13"/>
    <mergeCell ref="H2:K5"/>
    <mergeCell ref="A2:F5"/>
    <mergeCell ref="G2:G5"/>
    <mergeCell ref="O3:P5"/>
    <mergeCell ref="L2:L5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T25:T27 H25:H27 K25:K27 N25:N27 Q25:Q27 E14 K9:K21 N9:N21 Q9:Q21 T9:T21 H9:H21" xr:uid="{00000000-0002-0000-09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AA52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SUM(E43,H43,K43,N43,Q43,T43)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7" t="s">
        <v>160</v>
      </c>
      <c r="M7" s="13"/>
      <c r="N7" s="14"/>
      <c r="O7" s="17" t="s">
        <v>186</v>
      </c>
      <c r="P7" s="13"/>
      <c r="Q7" s="14"/>
      <c r="R7" s="17" t="s">
        <v>188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844" t="s">
        <v>455</v>
      </c>
      <c r="B9" s="120" t="s">
        <v>243</v>
      </c>
      <c r="C9" s="217" t="s">
        <v>37</v>
      </c>
      <c r="D9" s="108">
        <v>2250</v>
      </c>
      <c r="E9" s="196"/>
      <c r="F9" s="217"/>
      <c r="G9" s="490"/>
      <c r="H9" s="231"/>
      <c r="I9" s="217" t="s">
        <v>337</v>
      </c>
      <c r="J9" s="108">
        <v>410</v>
      </c>
      <c r="K9" s="195"/>
      <c r="L9" s="217"/>
      <c r="M9" s="490"/>
      <c r="N9" s="231"/>
      <c r="O9" s="217"/>
      <c r="P9" s="490"/>
      <c r="Q9" s="231"/>
      <c r="R9" s="217"/>
      <c r="S9" s="157">
        <v>0</v>
      </c>
      <c r="T9" s="231"/>
      <c r="U9" s="25"/>
      <c r="V9" s="870" t="s">
        <v>191</v>
      </c>
    </row>
    <row r="10" spans="1:22" ht="15" customHeight="1" x14ac:dyDescent="0.15">
      <c r="A10" s="845"/>
      <c r="B10" s="107" t="s">
        <v>244</v>
      </c>
      <c r="C10" s="217" t="s">
        <v>38</v>
      </c>
      <c r="D10" s="108">
        <v>1470</v>
      </c>
      <c r="E10" s="196"/>
      <c r="F10" s="217"/>
      <c r="G10" s="490"/>
      <c r="H10" s="231"/>
      <c r="I10" s="217" t="s">
        <v>57</v>
      </c>
      <c r="J10" s="108">
        <v>200</v>
      </c>
      <c r="K10" s="195"/>
      <c r="L10" s="217"/>
      <c r="M10" s="490"/>
      <c r="N10" s="231"/>
      <c r="O10" s="217"/>
      <c r="P10" s="490"/>
      <c r="Q10" s="231"/>
      <c r="R10" s="217"/>
      <c r="S10" s="157">
        <v>0</v>
      </c>
      <c r="T10" s="231"/>
      <c r="U10" s="25"/>
      <c r="V10" s="870"/>
    </row>
    <row r="11" spans="1:22" ht="15" customHeight="1" x14ac:dyDescent="0.15">
      <c r="A11" s="845"/>
      <c r="B11" s="107" t="s">
        <v>245</v>
      </c>
      <c r="C11" s="217" t="s">
        <v>39</v>
      </c>
      <c r="D11" s="108">
        <v>1680</v>
      </c>
      <c r="E11" s="196"/>
      <c r="F11" s="217"/>
      <c r="G11" s="490"/>
      <c r="H11" s="231"/>
      <c r="I11" s="217" t="s">
        <v>58</v>
      </c>
      <c r="J11" s="108">
        <v>200</v>
      </c>
      <c r="K11" s="195"/>
      <c r="L11" s="217"/>
      <c r="M11" s="490"/>
      <c r="N11" s="231"/>
      <c r="O11" s="217"/>
      <c r="P11" s="490"/>
      <c r="Q11" s="231"/>
      <c r="R11" s="217"/>
      <c r="S11" s="157">
        <v>0</v>
      </c>
      <c r="T11" s="231"/>
      <c r="U11" s="25"/>
      <c r="V11" s="870"/>
    </row>
    <row r="12" spans="1:22" ht="15" customHeight="1" x14ac:dyDescent="0.15">
      <c r="A12" s="845"/>
      <c r="B12" s="107" t="s">
        <v>263</v>
      </c>
      <c r="C12" s="217" t="s">
        <v>40</v>
      </c>
      <c r="D12" s="157">
        <v>1020</v>
      </c>
      <c r="E12" s="196"/>
      <c r="F12" s="217"/>
      <c r="G12" s="108"/>
      <c r="H12" s="231"/>
      <c r="I12" s="217"/>
      <c r="J12" s="108">
        <v>0</v>
      </c>
      <c r="K12" s="231"/>
      <c r="L12" s="217"/>
      <c r="M12" s="108"/>
      <c r="N12" s="231">
        <v>0</v>
      </c>
      <c r="O12" s="217"/>
      <c r="P12" s="108"/>
      <c r="Q12" s="231"/>
      <c r="R12" s="217"/>
      <c r="S12" s="157">
        <v>0</v>
      </c>
      <c r="T12" s="231"/>
      <c r="U12" s="25"/>
      <c r="V12" s="871">
        <v>12</v>
      </c>
    </row>
    <row r="13" spans="1:22" ht="15" customHeight="1" x14ac:dyDescent="0.15">
      <c r="A13" s="845"/>
      <c r="B13" s="632" t="s">
        <v>246</v>
      </c>
      <c r="C13" s="217" t="s">
        <v>41</v>
      </c>
      <c r="D13" s="157">
        <v>280</v>
      </c>
      <c r="E13" s="196"/>
      <c r="F13" s="217"/>
      <c r="G13" s="108"/>
      <c r="H13" s="231"/>
      <c r="I13" s="217"/>
      <c r="J13" s="108">
        <v>0</v>
      </c>
      <c r="K13" s="231"/>
      <c r="L13" s="217"/>
      <c r="M13" s="108"/>
      <c r="N13" s="231"/>
      <c r="O13" s="217"/>
      <c r="P13" s="108">
        <v>0</v>
      </c>
      <c r="Q13" s="231"/>
      <c r="R13" s="217"/>
      <c r="S13" s="157">
        <v>0</v>
      </c>
      <c r="T13" s="231"/>
      <c r="U13" s="25"/>
      <c r="V13" s="871"/>
    </row>
    <row r="14" spans="1:22" ht="15" customHeight="1" x14ac:dyDescent="0.15">
      <c r="A14" s="845"/>
      <c r="B14" s="269" t="s">
        <v>247</v>
      </c>
      <c r="C14" s="217" t="s">
        <v>42</v>
      </c>
      <c r="D14" s="157">
        <v>200</v>
      </c>
      <c r="E14" s="196"/>
      <c r="F14" s="217"/>
      <c r="G14" s="108"/>
      <c r="H14" s="231"/>
      <c r="I14" s="217"/>
      <c r="J14" s="108">
        <v>0</v>
      </c>
      <c r="K14" s="231"/>
      <c r="L14" s="217"/>
      <c r="M14" s="108"/>
      <c r="N14" s="231"/>
      <c r="O14" s="217"/>
      <c r="P14" s="108">
        <v>0</v>
      </c>
      <c r="Q14" s="231"/>
      <c r="R14" s="217"/>
      <c r="S14" s="157">
        <v>0</v>
      </c>
      <c r="T14" s="231"/>
      <c r="U14" s="25"/>
      <c r="V14" s="751" t="s">
        <v>847</v>
      </c>
    </row>
    <row r="15" spans="1:22" ht="15" customHeight="1" x14ac:dyDescent="0.15">
      <c r="A15" s="845"/>
      <c r="B15" s="857" t="s">
        <v>252</v>
      </c>
      <c r="C15" s="86" t="s">
        <v>47</v>
      </c>
      <c r="D15" s="64">
        <v>740</v>
      </c>
      <c r="E15" s="188"/>
      <c r="F15" s="86"/>
      <c r="G15" s="27"/>
      <c r="H15" s="28"/>
      <c r="I15" s="86"/>
      <c r="J15" s="27">
        <v>0</v>
      </c>
      <c r="K15" s="222"/>
      <c r="L15" s="86"/>
      <c r="M15" s="27"/>
      <c r="N15" s="222"/>
      <c r="O15" s="86"/>
      <c r="P15" s="27">
        <v>0</v>
      </c>
      <c r="Q15" s="222"/>
      <c r="R15" s="86"/>
      <c r="S15" s="64">
        <v>0</v>
      </c>
      <c r="T15" s="222"/>
      <c r="U15" s="25"/>
      <c r="V15" s="751"/>
    </row>
    <row r="16" spans="1:22" ht="15" customHeight="1" x14ac:dyDescent="0.15">
      <c r="A16" s="845"/>
      <c r="B16" s="869"/>
      <c r="C16" s="213" t="s">
        <v>48</v>
      </c>
      <c r="D16" s="204">
        <v>700</v>
      </c>
      <c r="E16" s="200"/>
      <c r="F16" s="213"/>
      <c r="G16" s="103"/>
      <c r="H16" s="633"/>
      <c r="I16" s="213"/>
      <c r="J16" s="103">
        <v>0</v>
      </c>
      <c r="K16" s="227"/>
      <c r="L16" s="213"/>
      <c r="M16" s="103"/>
      <c r="N16" s="227"/>
      <c r="O16" s="213"/>
      <c r="P16" s="103">
        <v>0</v>
      </c>
      <c r="Q16" s="227"/>
      <c r="R16" s="213"/>
      <c r="S16" s="204">
        <v>0</v>
      </c>
      <c r="T16" s="227"/>
      <c r="U16" s="25"/>
      <c r="V16" s="751"/>
    </row>
    <row r="17" spans="1:27" ht="15" customHeight="1" x14ac:dyDescent="0.15">
      <c r="A17" s="845"/>
      <c r="B17" s="85" t="s">
        <v>253</v>
      </c>
      <c r="C17" s="216" t="s">
        <v>49</v>
      </c>
      <c r="D17" s="157">
        <v>310</v>
      </c>
      <c r="E17" s="196"/>
      <c r="F17" s="217"/>
      <c r="G17" s="108"/>
      <c r="H17" s="634"/>
      <c r="I17" s="217"/>
      <c r="J17" s="108">
        <v>0</v>
      </c>
      <c r="K17" s="231"/>
      <c r="L17" s="217"/>
      <c r="M17" s="108"/>
      <c r="N17" s="231"/>
      <c r="O17" s="217"/>
      <c r="P17" s="108">
        <v>0</v>
      </c>
      <c r="Q17" s="231"/>
      <c r="R17" s="217"/>
      <c r="S17" s="157">
        <v>0</v>
      </c>
      <c r="T17" s="231"/>
      <c r="U17" s="25"/>
      <c r="V17" s="751"/>
      <c r="Y17" s="31"/>
      <c r="Z17" s="31"/>
      <c r="AA17" s="31"/>
    </row>
    <row r="18" spans="1:27" ht="15" customHeight="1" x14ac:dyDescent="0.15">
      <c r="A18" s="845"/>
      <c r="B18" s="107" t="s">
        <v>254</v>
      </c>
      <c r="C18" s="216" t="s">
        <v>50</v>
      </c>
      <c r="D18" s="157">
        <v>420</v>
      </c>
      <c r="E18" s="196"/>
      <c r="F18" s="217"/>
      <c r="G18" s="108"/>
      <c r="H18" s="634"/>
      <c r="I18" s="217" t="s">
        <v>62</v>
      </c>
      <c r="J18" s="108">
        <v>30</v>
      </c>
      <c r="K18" s="195"/>
      <c r="L18" s="217"/>
      <c r="M18" s="108"/>
      <c r="N18" s="231"/>
      <c r="O18" s="217"/>
      <c r="P18" s="108">
        <v>0</v>
      </c>
      <c r="Q18" s="231"/>
      <c r="R18" s="217"/>
      <c r="S18" s="157">
        <v>0</v>
      </c>
      <c r="T18" s="231"/>
      <c r="U18" s="25"/>
      <c r="V18" s="751"/>
      <c r="Y18" s="31"/>
      <c r="Z18" s="31"/>
      <c r="AA18" s="31"/>
    </row>
    <row r="19" spans="1:27" ht="15" customHeight="1" x14ac:dyDescent="0.15">
      <c r="A19" s="845"/>
      <c r="B19" s="85" t="s">
        <v>255</v>
      </c>
      <c r="C19" s="216" t="s">
        <v>51</v>
      </c>
      <c r="D19" s="157">
        <v>350</v>
      </c>
      <c r="E19" s="196"/>
      <c r="F19" s="217"/>
      <c r="G19" s="108"/>
      <c r="H19" s="634"/>
      <c r="I19" s="217"/>
      <c r="J19" s="108">
        <v>0</v>
      </c>
      <c r="K19" s="231"/>
      <c r="L19" s="217"/>
      <c r="M19" s="108"/>
      <c r="N19" s="231"/>
      <c r="O19" s="217"/>
      <c r="P19" s="108">
        <v>0</v>
      </c>
      <c r="Q19" s="231"/>
      <c r="R19" s="217"/>
      <c r="S19" s="157">
        <v>0</v>
      </c>
      <c r="T19" s="231"/>
      <c r="U19" s="25"/>
      <c r="V19" s="751"/>
    </row>
    <row r="20" spans="1:27" ht="15" customHeight="1" x14ac:dyDescent="0.15">
      <c r="A20" s="845"/>
      <c r="B20" s="116" t="s">
        <v>256</v>
      </c>
      <c r="C20" s="216" t="s">
        <v>52</v>
      </c>
      <c r="D20" s="157">
        <v>630</v>
      </c>
      <c r="E20" s="196"/>
      <c r="F20" s="217"/>
      <c r="G20" s="108"/>
      <c r="H20" s="634"/>
      <c r="I20" s="217" t="s">
        <v>657</v>
      </c>
      <c r="J20" s="108">
        <v>100</v>
      </c>
      <c r="K20" s="195"/>
      <c r="L20" s="217"/>
      <c r="M20" s="108"/>
      <c r="N20" s="231"/>
      <c r="O20" s="217"/>
      <c r="P20" s="108">
        <v>0</v>
      </c>
      <c r="Q20" s="231"/>
      <c r="R20" s="217"/>
      <c r="S20" s="108">
        <v>0</v>
      </c>
      <c r="T20" s="231"/>
      <c r="U20" s="25"/>
      <c r="V20" s="751"/>
    </row>
    <row r="21" spans="1:27" ht="15" customHeight="1" x14ac:dyDescent="0.15">
      <c r="A21" s="860"/>
      <c r="B21" s="84" t="s">
        <v>257</v>
      </c>
      <c r="C21" s="216" t="s">
        <v>53</v>
      </c>
      <c r="D21" s="157">
        <v>940</v>
      </c>
      <c r="E21" s="196"/>
      <c r="F21" s="217"/>
      <c r="G21" s="108"/>
      <c r="H21" s="634"/>
      <c r="I21" s="217" t="s">
        <v>63</v>
      </c>
      <c r="J21" s="108">
        <v>150</v>
      </c>
      <c r="K21" s="195"/>
      <c r="L21" s="217"/>
      <c r="M21" s="108"/>
      <c r="N21" s="231"/>
      <c r="O21" s="217"/>
      <c r="P21" s="108">
        <v>0</v>
      </c>
      <c r="Q21" s="231"/>
      <c r="R21" s="217"/>
      <c r="S21" s="108">
        <v>0</v>
      </c>
      <c r="T21" s="231"/>
      <c r="U21" s="25"/>
      <c r="V21" s="751"/>
    </row>
    <row r="22" spans="1:27" ht="15" customHeight="1" thickBot="1" x14ac:dyDescent="0.2">
      <c r="A22" s="33">
        <f>SUM(D22,G22,J22,M22,P22,S21)</f>
        <v>12080</v>
      </c>
      <c r="B22" s="34"/>
      <c r="C22" s="35" t="s">
        <v>165</v>
      </c>
      <c r="D22" s="36">
        <f>SUM(D9:D21)</f>
        <v>10990</v>
      </c>
      <c r="E22" s="37">
        <f>SUM(E9:E21)</f>
        <v>0</v>
      </c>
      <c r="F22" s="35"/>
      <c r="G22" s="36"/>
      <c r="H22" s="37">
        <f>SUM(H9:H21)</f>
        <v>0</v>
      </c>
      <c r="I22" s="35" t="s">
        <v>165</v>
      </c>
      <c r="J22" s="36">
        <f>SUM(J9:J21)</f>
        <v>1090</v>
      </c>
      <c r="K22" s="37">
        <f>SUM(K9:K21)</f>
        <v>0</v>
      </c>
      <c r="L22" s="35"/>
      <c r="M22" s="36"/>
      <c r="N22" s="37">
        <f>SUM(N9:N21)</f>
        <v>0</v>
      </c>
      <c r="O22" s="35"/>
      <c r="P22" s="36">
        <f>SUM(P9:P21)</f>
        <v>0</v>
      </c>
      <c r="Q22" s="37">
        <f>SUM(Q9:Q21)</f>
        <v>0</v>
      </c>
      <c r="R22" s="35"/>
      <c r="S22" s="36">
        <f>SUM(S9:S21)</f>
        <v>0</v>
      </c>
      <c r="T22" s="37">
        <f>SUM(T9:T21)</f>
        <v>0</v>
      </c>
      <c r="U22" s="25"/>
      <c r="V22" s="751"/>
    </row>
    <row r="23" spans="1:27" ht="15" customHeight="1" thickBot="1" x14ac:dyDescent="0.2">
      <c r="A23" s="889"/>
      <c r="B23" s="894"/>
      <c r="C23" s="358"/>
      <c r="D23" s="96"/>
      <c r="E23" s="359"/>
      <c r="F23" s="358"/>
      <c r="G23" s="360"/>
      <c r="H23" s="359"/>
      <c r="I23" s="358"/>
      <c r="J23" s="487"/>
      <c r="K23" s="359"/>
      <c r="L23" s="358"/>
      <c r="M23" s="360"/>
      <c r="N23" s="359"/>
      <c r="O23" s="358"/>
      <c r="P23" s="96"/>
      <c r="Q23" s="359"/>
      <c r="R23" s="358"/>
      <c r="S23" s="96"/>
      <c r="T23" s="227"/>
      <c r="U23" s="25"/>
      <c r="V23" s="751"/>
    </row>
    <row r="24" spans="1:27" ht="15" customHeight="1" x14ac:dyDescent="0.15">
      <c r="A24" s="892" t="s">
        <v>425</v>
      </c>
      <c r="B24" s="893"/>
      <c r="C24" s="336"/>
      <c r="D24" s="337">
        <v>0</v>
      </c>
      <c r="E24" s="356"/>
      <c r="F24" s="336"/>
      <c r="G24" s="283">
        <v>0</v>
      </c>
      <c r="H24" s="284"/>
      <c r="I24" s="336" t="s">
        <v>481</v>
      </c>
      <c r="J24" s="86" t="s">
        <v>483</v>
      </c>
      <c r="K24" s="284"/>
      <c r="L24" s="336"/>
      <c r="M24" s="283">
        <v>0</v>
      </c>
      <c r="N24" s="284"/>
      <c r="O24" s="336"/>
      <c r="P24" s="337">
        <v>0</v>
      </c>
      <c r="Q24" s="284"/>
      <c r="R24" s="336"/>
      <c r="S24" s="337">
        <v>0</v>
      </c>
      <c r="T24" s="284"/>
      <c r="U24" s="25"/>
      <c r="V24" s="751"/>
    </row>
    <row r="25" spans="1:27" ht="15" customHeight="1" x14ac:dyDescent="0.15">
      <c r="A25" s="889" t="s">
        <v>426</v>
      </c>
      <c r="B25" s="890"/>
      <c r="C25" s="86" t="s">
        <v>480</v>
      </c>
      <c r="D25" s="86" t="s">
        <v>483</v>
      </c>
      <c r="E25" s="268"/>
      <c r="F25" s="213"/>
      <c r="G25" s="305"/>
      <c r="H25" s="227"/>
      <c r="I25" s="213" t="s">
        <v>482</v>
      </c>
      <c r="J25" s="86" t="s">
        <v>483</v>
      </c>
      <c r="K25" s="227"/>
      <c r="L25" s="213"/>
      <c r="M25" s="204">
        <v>0</v>
      </c>
      <c r="N25" s="227"/>
      <c r="O25" s="213"/>
      <c r="P25" s="103"/>
      <c r="Q25" s="227"/>
      <c r="R25" s="262" t="s">
        <v>60</v>
      </c>
      <c r="S25" s="86" t="s">
        <v>483</v>
      </c>
      <c r="T25" s="265"/>
      <c r="U25" s="25"/>
      <c r="V25" s="751"/>
    </row>
    <row r="26" spans="1:27" ht="15" customHeight="1" thickBot="1" x14ac:dyDescent="0.2">
      <c r="A26" s="33">
        <f>SUM(D26,G26,J26,M26,P26,S26)</f>
        <v>0</v>
      </c>
      <c r="B26" s="34"/>
      <c r="C26" s="35" t="s">
        <v>165</v>
      </c>
      <c r="D26" s="36">
        <f>SUM(D24:D25)</f>
        <v>0</v>
      </c>
      <c r="E26" s="37">
        <f>SUM(E24:E25)</f>
        <v>0</v>
      </c>
      <c r="F26" s="35"/>
      <c r="G26" s="36">
        <f>SUM(G24:G25)</f>
        <v>0</v>
      </c>
      <c r="H26" s="37">
        <f>SUM(H24:H25)</f>
        <v>0</v>
      </c>
      <c r="I26" s="35" t="s">
        <v>165</v>
      </c>
      <c r="J26" s="36">
        <f>SUM(J24:J25)</f>
        <v>0</v>
      </c>
      <c r="K26" s="37">
        <f>SUM(K24:K25)</f>
        <v>0</v>
      </c>
      <c r="L26" s="35"/>
      <c r="M26" s="36">
        <f>SUM(M24:M25)</f>
        <v>0</v>
      </c>
      <c r="N26" s="37">
        <f>SUM(N24:N25)</f>
        <v>0</v>
      </c>
      <c r="O26" s="35"/>
      <c r="P26" s="36">
        <f>SUM(P24:P25)</f>
        <v>0</v>
      </c>
      <c r="Q26" s="37">
        <f>SUM(Q24:Q25)</f>
        <v>0</v>
      </c>
      <c r="R26" s="35"/>
      <c r="S26" s="36">
        <f>SUM(S24:S25)</f>
        <v>0</v>
      </c>
      <c r="T26" s="37">
        <f>SUM(T24:T25)</f>
        <v>0</v>
      </c>
      <c r="U26" s="25"/>
      <c r="V26" s="751"/>
      <c r="Y26" s="43"/>
      <c r="Z26" s="25"/>
      <c r="AA26" s="25"/>
    </row>
    <row r="27" spans="1:27" ht="15" customHeight="1" thickBot="1" x14ac:dyDescent="0.2">
      <c r="A27" s="57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86"/>
      <c r="U27" s="25"/>
      <c r="V27" s="751"/>
      <c r="Y27" s="31"/>
      <c r="Z27" s="31"/>
      <c r="AA27" s="31"/>
    </row>
    <row r="28" spans="1:27" ht="15" customHeight="1" x14ac:dyDescent="0.15">
      <c r="A28" s="800" t="s">
        <v>828</v>
      </c>
      <c r="B28" s="275" t="s">
        <v>249</v>
      </c>
      <c r="C28" s="600" t="s">
        <v>43</v>
      </c>
      <c r="D28" s="277">
        <v>2500</v>
      </c>
      <c r="E28" s="278"/>
      <c r="F28" s="276"/>
      <c r="G28" s="277"/>
      <c r="H28" s="281"/>
      <c r="I28" s="276" t="s">
        <v>59</v>
      </c>
      <c r="J28" s="277">
        <v>710</v>
      </c>
      <c r="K28" s="279"/>
      <c r="L28" s="276"/>
      <c r="M28" s="280">
        <v>0</v>
      </c>
      <c r="N28" s="281"/>
      <c r="O28" s="276"/>
      <c r="P28" s="496"/>
      <c r="Q28" s="281"/>
      <c r="R28" s="282"/>
      <c r="S28" s="283">
        <v>0</v>
      </c>
      <c r="T28" s="284"/>
      <c r="U28" s="25"/>
      <c r="V28" s="751"/>
      <c r="Y28" s="31"/>
      <c r="Z28" s="31"/>
      <c r="AA28" s="31"/>
    </row>
    <row r="29" spans="1:27" ht="15" customHeight="1" x14ac:dyDescent="0.15">
      <c r="A29" s="801"/>
      <c r="B29" s="297" t="s">
        <v>467</v>
      </c>
      <c r="C29" s="216" t="s">
        <v>450</v>
      </c>
      <c r="D29" s="157">
        <v>320</v>
      </c>
      <c r="E29" s="190"/>
      <c r="F29" s="210"/>
      <c r="G29" s="47">
        <v>0</v>
      </c>
      <c r="H29" s="228"/>
      <c r="I29" s="213"/>
      <c r="J29" s="413"/>
      <c r="K29" s="414"/>
      <c r="L29" s="210"/>
      <c r="M29" s="66">
        <v>0</v>
      </c>
      <c r="N29" s="228"/>
      <c r="O29" s="210"/>
      <c r="P29" s="47">
        <v>0</v>
      </c>
      <c r="Q29" s="228"/>
      <c r="R29" s="249"/>
      <c r="S29" s="64">
        <v>0</v>
      </c>
      <c r="T29" s="222"/>
      <c r="U29" s="25"/>
      <c r="V29" s="751"/>
    </row>
    <row r="30" spans="1:27" ht="15" customHeight="1" x14ac:dyDescent="0.15">
      <c r="A30" s="801"/>
      <c r="B30" s="85" t="s">
        <v>250</v>
      </c>
      <c r="C30" s="242" t="s">
        <v>44</v>
      </c>
      <c r="D30" s="66">
        <v>730</v>
      </c>
      <c r="E30" s="190"/>
      <c r="F30" s="210"/>
      <c r="G30" s="47">
        <v>0</v>
      </c>
      <c r="H30" s="228"/>
      <c r="I30" s="216"/>
      <c r="J30" s="108">
        <v>0</v>
      </c>
      <c r="K30" s="231"/>
      <c r="L30" s="210"/>
      <c r="M30" s="66">
        <v>0</v>
      </c>
      <c r="N30" s="228"/>
      <c r="O30" s="210"/>
      <c r="P30" s="47">
        <v>0</v>
      </c>
      <c r="Q30" s="228"/>
      <c r="R30" s="249"/>
      <c r="S30" s="64">
        <v>0</v>
      </c>
      <c r="T30" s="222"/>
      <c r="U30" s="25"/>
      <c r="V30" s="752"/>
    </row>
    <row r="31" spans="1:27" ht="15" customHeight="1" x14ac:dyDescent="0.15">
      <c r="A31" s="801"/>
      <c r="B31" s="85" t="s">
        <v>251</v>
      </c>
      <c r="C31" s="242" t="s">
        <v>45</v>
      </c>
      <c r="D31" s="66">
        <v>340</v>
      </c>
      <c r="E31" s="190"/>
      <c r="F31" s="210"/>
      <c r="G31" s="47">
        <v>0</v>
      </c>
      <c r="H31" s="228"/>
      <c r="I31" s="210"/>
      <c r="J31" s="47">
        <v>0</v>
      </c>
      <c r="K31" s="228"/>
      <c r="L31" s="210"/>
      <c r="M31" s="66">
        <v>0</v>
      </c>
      <c r="N31" s="228"/>
      <c r="O31" s="210"/>
      <c r="P31" s="47">
        <v>0</v>
      </c>
      <c r="Q31" s="228"/>
      <c r="R31" s="209"/>
      <c r="S31" s="64">
        <v>0</v>
      </c>
      <c r="T31" s="222"/>
      <c r="U31" s="25"/>
      <c r="V31" s="752"/>
      <c r="Y31" s="31"/>
      <c r="Z31" s="31"/>
      <c r="AA31" s="31"/>
    </row>
    <row r="32" spans="1:27" ht="15" customHeight="1" x14ac:dyDescent="0.15">
      <c r="A32" s="801"/>
      <c r="B32" s="85" t="s">
        <v>264</v>
      </c>
      <c r="C32" s="242" t="s">
        <v>46</v>
      </c>
      <c r="D32" s="66">
        <v>320</v>
      </c>
      <c r="E32" s="190"/>
      <c r="F32" s="210"/>
      <c r="G32" s="47">
        <v>0</v>
      </c>
      <c r="H32" s="228"/>
      <c r="I32" s="210"/>
      <c r="J32" s="47">
        <v>0</v>
      </c>
      <c r="K32" s="228"/>
      <c r="L32" s="210"/>
      <c r="M32" s="66">
        <v>0</v>
      </c>
      <c r="N32" s="228"/>
      <c r="O32" s="210"/>
      <c r="P32" s="47">
        <v>0</v>
      </c>
      <c r="Q32" s="228"/>
      <c r="R32" s="209"/>
      <c r="S32" s="64">
        <v>0</v>
      </c>
      <c r="T32" s="222"/>
      <c r="U32" s="25"/>
      <c r="V32" s="752"/>
      <c r="Y32" s="31"/>
      <c r="Z32" s="31"/>
      <c r="AA32" s="31"/>
    </row>
    <row r="33" spans="1:27" ht="15" customHeight="1" x14ac:dyDescent="0.15">
      <c r="A33" s="801"/>
      <c r="B33" s="856" t="s">
        <v>258</v>
      </c>
      <c r="C33" s="249" t="s">
        <v>34</v>
      </c>
      <c r="D33" s="64">
        <v>250</v>
      </c>
      <c r="E33" s="188"/>
      <c r="F33" s="86"/>
      <c r="G33" s="27">
        <v>0</v>
      </c>
      <c r="H33" s="222"/>
      <c r="I33" s="86"/>
      <c r="J33" s="27">
        <v>0</v>
      </c>
      <c r="K33" s="222"/>
      <c r="L33" s="86"/>
      <c r="M33" s="64">
        <v>0</v>
      </c>
      <c r="N33" s="222"/>
      <c r="O33" s="86"/>
      <c r="P33" s="64">
        <v>0</v>
      </c>
      <c r="Q33" s="222"/>
      <c r="R33" s="218"/>
      <c r="S33" s="99">
        <v>0</v>
      </c>
      <c r="T33" s="233"/>
      <c r="U33" s="25"/>
      <c r="V33" s="752"/>
      <c r="Y33" s="31"/>
      <c r="Z33" s="31"/>
      <c r="AA33" s="31"/>
    </row>
    <row r="34" spans="1:27" ht="15" customHeight="1" x14ac:dyDescent="0.15">
      <c r="A34" s="801"/>
      <c r="B34" s="891"/>
      <c r="C34" s="242" t="s">
        <v>658</v>
      </c>
      <c r="D34" s="66">
        <v>190</v>
      </c>
      <c r="E34" s="190"/>
      <c r="F34" s="210"/>
      <c r="G34" s="47">
        <v>0</v>
      </c>
      <c r="H34" s="228"/>
      <c r="I34" s="210"/>
      <c r="J34" s="47">
        <v>0</v>
      </c>
      <c r="K34" s="228"/>
      <c r="L34" s="210"/>
      <c r="M34" s="66">
        <v>0</v>
      </c>
      <c r="N34" s="228"/>
      <c r="O34" s="210"/>
      <c r="P34" s="66">
        <v>0</v>
      </c>
      <c r="Q34" s="228"/>
      <c r="R34" s="213"/>
      <c r="S34" s="103">
        <v>0</v>
      </c>
      <c r="T34" s="234"/>
      <c r="U34" s="25"/>
      <c r="V34" s="752"/>
      <c r="Y34" s="31"/>
      <c r="Z34" s="31"/>
      <c r="AA34" s="31"/>
    </row>
    <row r="35" spans="1:27" ht="15" customHeight="1" x14ac:dyDescent="0.15">
      <c r="A35" s="801"/>
      <c r="B35" s="85" t="s">
        <v>259</v>
      </c>
      <c r="C35" s="242" t="s">
        <v>54</v>
      </c>
      <c r="D35" s="66">
        <v>320</v>
      </c>
      <c r="E35" s="190"/>
      <c r="F35" s="210"/>
      <c r="G35" s="47">
        <v>0</v>
      </c>
      <c r="H35" s="228"/>
      <c r="I35" s="210" t="s">
        <v>64</v>
      </c>
      <c r="J35" s="47" t="s">
        <v>915</v>
      </c>
      <c r="K35" s="228"/>
      <c r="L35" s="210"/>
      <c r="M35" s="66">
        <v>0</v>
      </c>
      <c r="N35" s="228"/>
      <c r="O35" s="210"/>
      <c r="P35" s="66">
        <v>0</v>
      </c>
      <c r="Q35" s="228"/>
      <c r="R35" s="216"/>
      <c r="S35" s="108">
        <v>0</v>
      </c>
      <c r="T35" s="235"/>
      <c r="U35" s="25"/>
      <c r="V35" s="752"/>
      <c r="Y35" s="31"/>
      <c r="Z35" s="31"/>
      <c r="AA35" s="31"/>
    </row>
    <row r="36" spans="1:27" ht="15" customHeight="1" x14ac:dyDescent="0.15">
      <c r="A36" s="801"/>
      <c r="B36" s="380" t="s">
        <v>260</v>
      </c>
      <c r="C36" s="379" t="s">
        <v>870</v>
      </c>
      <c r="D36" s="204">
        <v>280</v>
      </c>
      <c r="E36" s="200"/>
      <c r="F36" s="213"/>
      <c r="G36" s="103">
        <v>0</v>
      </c>
      <c r="H36" s="227"/>
      <c r="I36" s="213"/>
      <c r="J36" s="103">
        <v>0</v>
      </c>
      <c r="K36" s="227"/>
      <c r="L36" s="213"/>
      <c r="M36" s="204">
        <v>0</v>
      </c>
      <c r="N36" s="227"/>
      <c r="O36" s="213"/>
      <c r="P36" s="204">
        <v>0</v>
      </c>
      <c r="Q36" s="227"/>
      <c r="R36" s="213"/>
      <c r="S36" s="103">
        <v>0</v>
      </c>
      <c r="T36" s="234"/>
      <c r="U36" s="25"/>
      <c r="V36" s="752"/>
      <c r="Y36" s="31"/>
      <c r="Z36" s="31"/>
      <c r="AA36" s="31"/>
    </row>
    <row r="37" spans="1:27" ht="15" customHeight="1" x14ac:dyDescent="0.15">
      <c r="A37" s="801"/>
      <c r="B37" s="107" t="s">
        <v>261</v>
      </c>
      <c r="C37" s="216" t="s">
        <v>35</v>
      </c>
      <c r="D37" s="157">
        <v>790</v>
      </c>
      <c r="E37" s="196"/>
      <c r="F37" s="217"/>
      <c r="G37" s="108">
        <v>0</v>
      </c>
      <c r="H37" s="231"/>
      <c r="I37" s="217" t="s">
        <v>65</v>
      </c>
      <c r="J37" s="108">
        <v>300</v>
      </c>
      <c r="K37" s="195"/>
      <c r="L37" s="217"/>
      <c r="M37" s="157">
        <v>0</v>
      </c>
      <c r="N37" s="231"/>
      <c r="O37" s="217"/>
      <c r="P37" s="157">
        <v>0</v>
      </c>
      <c r="Q37" s="231"/>
      <c r="R37" s="216"/>
      <c r="S37" s="108">
        <v>0</v>
      </c>
      <c r="T37" s="235"/>
      <c r="U37" s="25"/>
      <c r="V37" s="752"/>
    </row>
    <row r="38" spans="1:27" ht="15" customHeight="1" x14ac:dyDescent="0.15">
      <c r="A38" s="801"/>
      <c r="B38" s="856" t="s">
        <v>262</v>
      </c>
      <c r="C38" s="249" t="s">
        <v>36</v>
      </c>
      <c r="D38" s="27">
        <v>190</v>
      </c>
      <c r="E38" s="188"/>
      <c r="F38" s="86"/>
      <c r="G38" s="27">
        <v>0</v>
      </c>
      <c r="H38" s="222"/>
      <c r="I38" s="86"/>
      <c r="J38" s="27">
        <v>0</v>
      </c>
      <c r="K38" s="222"/>
      <c r="L38" s="86"/>
      <c r="M38" s="64">
        <v>0</v>
      </c>
      <c r="N38" s="222"/>
      <c r="O38" s="86"/>
      <c r="P38" s="64">
        <v>0</v>
      </c>
      <c r="Q38" s="222"/>
      <c r="R38" s="86"/>
      <c r="S38" s="27">
        <v>0</v>
      </c>
      <c r="T38" s="226"/>
      <c r="U38" s="25"/>
      <c r="V38" s="752"/>
    </row>
    <row r="39" spans="1:27" ht="15" customHeight="1" x14ac:dyDescent="0.15">
      <c r="A39" s="801"/>
      <c r="B39" s="857"/>
      <c r="C39" s="249" t="s">
        <v>55</v>
      </c>
      <c r="D39" s="27">
        <v>210</v>
      </c>
      <c r="E39" s="188"/>
      <c r="F39" s="86"/>
      <c r="G39" s="27">
        <v>0</v>
      </c>
      <c r="H39" s="222"/>
      <c r="I39" s="86"/>
      <c r="J39" s="27">
        <v>0</v>
      </c>
      <c r="K39" s="222"/>
      <c r="L39" s="86"/>
      <c r="M39" s="64">
        <v>0</v>
      </c>
      <c r="N39" s="222"/>
      <c r="O39" s="86"/>
      <c r="P39" s="64">
        <v>0</v>
      </c>
      <c r="Q39" s="222"/>
      <c r="R39" s="86"/>
      <c r="S39" s="27">
        <v>0</v>
      </c>
      <c r="T39" s="226"/>
      <c r="U39" s="25"/>
      <c r="V39" s="752"/>
    </row>
    <row r="40" spans="1:27" ht="15" customHeight="1" x14ac:dyDescent="0.15">
      <c r="A40" s="881"/>
      <c r="B40" s="869"/>
      <c r="C40" s="249" t="s">
        <v>56</v>
      </c>
      <c r="D40" s="27">
        <v>1260</v>
      </c>
      <c r="E40" s="188"/>
      <c r="F40" s="86"/>
      <c r="G40" s="27"/>
      <c r="H40" s="222"/>
      <c r="I40" s="86" t="s">
        <v>61</v>
      </c>
      <c r="J40" s="27">
        <v>330</v>
      </c>
      <c r="K40" s="189"/>
      <c r="L40" s="86"/>
      <c r="M40" s="64">
        <v>0</v>
      </c>
      <c r="N40" s="222"/>
      <c r="O40" s="86"/>
      <c r="P40" s="64">
        <v>0</v>
      </c>
      <c r="Q40" s="222"/>
      <c r="R40" s="86" t="s">
        <v>61</v>
      </c>
      <c r="S40" s="27">
        <v>130</v>
      </c>
      <c r="T40" s="194"/>
      <c r="U40" s="25"/>
      <c r="V40" s="752"/>
    </row>
    <row r="41" spans="1:27" ht="15" customHeight="1" thickBot="1" x14ac:dyDescent="0.2">
      <c r="A41" s="33">
        <f>SUM(D41,G41,J41,M41,P41,S41)</f>
        <v>9170</v>
      </c>
      <c r="B41" s="34"/>
      <c r="C41" s="601" t="s">
        <v>165</v>
      </c>
      <c r="D41" s="36">
        <f>SUM(D28:D40)</f>
        <v>7700</v>
      </c>
      <c r="E41" s="37">
        <f>SUM(E28:E40)</f>
        <v>0</v>
      </c>
      <c r="F41" s="35"/>
      <c r="G41" s="36">
        <f>SUM(G28:G40)</f>
        <v>0</v>
      </c>
      <c r="H41" s="37">
        <f>SUM(H28:H40)</f>
        <v>0</v>
      </c>
      <c r="I41" s="35" t="s">
        <v>165</v>
      </c>
      <c r="J41" s="36">
        <f>SUM(J28:J40)</f>
        <v>1340</v>
      </c>
      <c r="K41" s="37">
        <f>SUM(K28:K40)</f>
        <v>0</v>
      </c>
      <c r="L41" s="35"/>
      <c r="M41" s="36">
        <f>SUM(M28:M40)</f>
        <v>0</v>
      </c>
      <c r="N41" s="37">
        <f>SUM(N28:N40)</f>
        <v>0</v>
      </c>
      <c r="O41" s="35"/>
      <c r="P41" s="36">
        <f>SUM(P28:P40)</f>
        <v>0</v>
      </c>
      <c r="Q41" s="37">
        <f>SUM(Q28:Q40)</f>
        <v>0</v>
      </c>
      <c r="R41" s="35" t="s">
        <v>165</v>
      </c>
      <c r="S41" s="36">
        <f>SUM(S28:S40)</f>
        <v>130</v>
      </c>
      <c r="T41" s="37">
        <f>SUM(T28:T40)</f>
        <v>0</v>
      </c>
      <c r="U41" s="25"/>
      <c r="V41" s="752"/>
    </row>
    <row r="42" spans="1:27" ht="15" customHeight="1" thickBot="1" x14ac:dyDescent="0.2">
      <c r="A42" s="334"/>
      <c r="B42" s="357"/>
      <c r="C42" s="93"/>
      <c r="D42" s="94"/>
      <c r="E42" s="92"/>
      <c r="F42" s="93"/>
      <c r="G42" s="94"/>
      <c r="H42" s="92"/>
      <c r="I42" s="93"/>
      <c r="J42" s="94"/>
      <c r="K42" s="92"/>
      <c r="L42" s="93"/>
      <c r="M42" s="94"/>
      <c r="N42" s="92"/>
      <c r="O42" s="93"/>
      <c r="P42" s="94"/>
      <c r="Q42" s="92"/>
      <c r="R42" s="93"/>
      <c r="S42" s="94"/>
      <c r="T42" s="95"/>
      <c r="U42" s="25"/>
      <c r="V42" s="752"/>
    </row>
    <row r="43" spans="1:27" ht="15" customHeight="1" thickBot="1" x14ac:dyDescent="0.2">
      <c r="A43" s="344">
        <f>SUM(D43,G43,J43,M43,P43,S43)</f>
        <v>21250</v>
      </c>
      <c r="B43" s="345"/>
      <c r="C43" s="346" t="s">
        <v>190</v>
      </c>
      <c r="D43" s="347">
        <f>SUM(D22,D26,D41)</f>
        <v>18690</v>
      </c>
      <c r="E43" s="348">
        <f>SUM(E22,E26,E41)</f>
        <v>0</v>
      </c>
      <c r="F43" s="346"/>
      <c r="G43" s="347">
        <f>SUM(G22,G26,G41)</f>
        <v>0</v>
      </c>
      <c r="H43" s="348">
        <f>SUM(H22,H26,H41)</f>
        <v>0</v>
      </c>
      <c r="I43" s="346" t="s">
        <v>190</v>
      </c>
      <c r="J43" s="347">
        <f>SUM(J22,J26,J41)</f>
        <v>2430</v>
      </c>
      <c r="K43" s="348">
        <f>SUM(K22,K26,K41)</f>
        <v>0</v>
      </c>
      <c r="L43" s="346"/>
      <c r="M43" s="347">
        <f>SUM(M22,M26,M41)</f>
        <v>0</v>
      </c>
      <c r="N43" s="348">
        <f>SUM(N22,N26,N41)</f>
        <v>0</v>
      </c>
      <c r="O43" s="346"/>
      <c r="P43" s="347">
        <f>SUM(P22,P26,P41)</f>
        <v>0</v>
      </c>
      <c r="Q43" s="348">
        <f>SUM(Q22,Q26,Q41)</f>
        <v>0</v>
      </c>
      <c r="R43" s="346" t="s">
        <v>190</v>
      </c>
      <c r="S43" s="347">
        <f>SUM(S22,S26,S41)</f>
        <v>130</v>
      </c>
      <c r="T43" s="348">
        <f>SUM(T22,T26,T41)</f>
        <v>0</v>
      </c>
      <c r="U43" s="25"/>
      <c r="V43" s="752"/>
    </row>
    <row r="44" spans="1:27" ht="13.5" customHeight="1" x14ac:dyDescent="0.15">
      <c r="A44" s="49"/>
      <c r="B44" s="49"/>
      <c r="C44" s="5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R44" s="51"/>
      <c r="S44" s="52"/>
      <c r="T44" s="52"/>
    </row>
    <row r="45" spans="1:27" ht="17.25" customHeight="1" x14ac:dyDescent="0.15">
      <c r="A45" s="53"/>
      <c r="B45" s="53"/>
      <c r="C45" s="54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S45" s="31"/>
    </row>
    <row r="46" spans="1:27" ht="13.5" customHeight="1" x14ac:dyDescent="0.15"/>
    <row r="47" spans="1:27" ht="13.5" customHeight="1" x14ac:dyDescent="0.15"/>
    <row r="48" spans="1:27" ht="13.5" customHeight="1" x14ac:dyDescent="0.15">
      <c r="T48" s="55" t="str">
        <f>市郡別!T53</f>
        <v>(2025・04)</v>
      </c>
    </row>
    <row r="49" ht="13.5" customHeight="1" x14ac:dyDescent="0.15"/>
    <row r="50" ht="13.5" customHeight="1" x14ac:dyDescent="0.15"/>
    <row r="51" ht="13.5" customHeight="1" x14ac:dyDescent="0.15"/>
    <row r="52" ht="13.5" customHeight="1" x14ac:dyDescent="0.15"/>
  </sheetData>
  <mergeCells count="20">
    <mergeCell ref="T2:T5"/>
    <mergeCell ref="O3:P5"/>
    <mergeCell ref="Q2:S5"/>
    <mergeCell ref="A24:B24"/>
    <mergeCell ref="G2:G5"/>
    <mergeCell ref="A23:B23"/>
    <mergeCell ref="H2:K5"/>
    <mergeCell ref="L2:L5"/>
    <mergeCell ref="A2:F5"/>
    <mergeCell ref="M3:N5"/>
    <mergeCell ref="A28:A40"/>
    <mergeCell ref="V12:V13"/>
    <mergeCell ref="A7:B8"/>
    <mergeCell ref="B38:B40"/>
    <mergeCell ref="A9:A21"/>
    <mergeCell ref="V9:V11"/>
    <mergeCell ref="A25:B25"/>
    <mergeCell ref="B15:B16"/>
    <mergeCell ref="V14:V43"/>
    <mergeCell ref="B33:B34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E9 N23:N25 T23:T25 Q23:Q25 K23:K25 E23:E25 H23:H25 H9:H14 N9:N21 Q9:Q21 T9:T21 N28:N40 Q28:Q40 T28:T40 H28:H40" xr:uid="{00000000-0002-0000-0A00-000000000000}">
      <formula1>10</formula1>
      <formula2>D9</formula2>
    </dataValidation>
  </dataValidations>
  <printOptions horizontalCentered="1"/>
  <pageMargins left="0.19685039370078741" right="0.19685039370078741" top="0.59055118110236227" bottom="0" header="0" footer="0"/>
  <pageSetup paperSize="9" scale="7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AA35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SUM(E26,H26,K26,N26,Q26,T26)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7" t="s">
        <v>160</v>
      </c>
      <c r="M7" s="13"/>
      <c r="N7" s="14"/>
      <c r="O7" s="117"/>
      <c r="P7" s="13"/>
      <c r="Q7" s="14"/>
      <c r="R7" s="17" t="s">
        <v>186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906" t="s">
        <v>265</v>
      </c>
      <c r="B9" s="907"/>
      <c r="C9" s="542" t="s">
        <v>66</v>
      </c>
      <c r="D9" s="99">
        <v>3650</v>
      </c>
      <c r="E9" s="192"/>
      <c r="F9" s="100"/>
      <c r="G9" s="205"/>
      <c r="H9" s="229"/>
      <c r="I9" s="100" t="s">
        <v>820</v>
      </c>
      <c r="J9" s="99">
        <v>890</v>
      </c>
      <c r="K9" s="193"/>
      <c r="L9" s="100"/>
      <c r="M9" s="205">
        <v>0</v>
      </c>
      <c r="N9" s="229"/>
      <c r="O9" s="100"/>
      <c r="P9" s="205">
        <v>0</v>
      </c>
      <c r="Q9" s="229"/>
      <c r="R9" s="100"/>
      <c r="S9" s="205">
        <v>0</v>
      </c>
      <c r="T9" s="229"/>
      <c r="U9" s="25"/>
      <c r="V9" s="870" t="s">
        <v>191</v>
      </c>
    </row>
    <row r="10" spans="1:22" ht="15" customHeight="1" x14ac:dyDescent="0.15">
      <c r="A10" s="908"/>
      <c r="B10" s="909"/>
      <c r="C10" s="377" t="s">
        <v>72</v>
      </c>
      <c r="D10" s="30">
        <v>530</v>
      </c>
      <c r="E10" s="198"/>
      <c r="F10" s="211"/>
      <c r="G10" s="30"/>
      <c r="H10" s="223"/>
      <c r="I10" s="211" t="s">
        <v>72</v>
      </c>
      <c r="J10" s="30">
        <v>70</v>
      </c>
      <c r="K10" s="201"/>
      <c r="L10" s="211"/>
      <c r="M10" s="71">
        <v>0</v>
      </c>
      <c r="N10" s="223"/>
      <c r="O10" s="211"/>
      <c r="P10" s="71">
        <v>0</v>
      </c>
      <c r="Q10" s="223"/>
      <c r="R10" s="211"/>
      <c r="S10" s="71">
        <v>0</v>
      </c>
      <c r="T10" s="223"/>
      <c r="U10" s="25"/>
      <c r="V10" s="870"/>
    </row>
    <row r="11" spans="1:22" ht="15" customHeight="1" x14ac:dyDescent="0.15">
      <c r="A11" s="910"/>
      <c r="B11" s="911"/>
      <c r="C11" s="409" t="s">
        <v>67</v>
      </c>
      <c r="D11" s="73">
        <v>700</v>
      </c>
      <c r="E11" s="536"/>
      <c r="F11" s="212" t="s">
        <v>73</v>
      </c>
      <c r="G11" s="32">
        <v>160</v>
      </c>
      <c r="H11" s="197"/>
      <c r="I11" s="212" t="s">
        <v>67</v>
      </c>
      <c r="J11" s="32">
        <v>240</v>
      </c>
      <c r="K11" s="197"/>
      <c r="L11" s="212"/>
      <c r="M11" s="73">
        <v>0</v>
      </c>
      <c r="N11" s="224"/>
      <c r="O11" s="212"/>
      <c r="P11" s="73">
        <v>0</v>
      </c>
      <c r="Q11" s="224"/>
      <c r="R11" s="212"/>
      <c r="S11" s="73">
        <v>0</v>
      </c>
      <c r="T11" s="224"/>
      <c r="U11" s="25"/>
      <c r="V11" s="895"/>
    </row>
    <row r="12" spans="1:22" ht="15" customHeight="1" thickBot="1" x14ac:dyDescent="0.2">
      <c r="A12" s="33">
        <f>SUM(D12,G12,J12,M12,P12,S12)</f>
        <v>6240</v>
      </c>
      <c r="B12" s="34"/>
      <c r="C12" s="35" t="s">
        <v>165</v>
      </c>
      <c r="D12" s="36">
        <f>SUM(D9:D11)</f>
        <v>4880</v>
      </c>
      <c r="E12" s="37">
        <f>SUM(E9:E11)</f>
        <v>0</v>
      </c>
      <c r="F12" s="35" t="s">
        <v>165</v>
      </c>
      <c r="G12" s="36">
        <f>SUM(G9:G11)</f>
        <v>160</v>
      </c>
      <c r="H12" s="37">
        <f>SUM(H9:H11)</f>
        <v>0</v>
      </c>
      <c r="I12" s="35" t="s">
        <v>165</v>
      </c>
      <c r="J12" s="36">
        <f>SUM(J9:J11)</f>
        <v>1200</v>
      </c>
      <c r="K12" s="37">
        <f>SUM(K9:K11)</f>
        <v>0</v>
      </c>
      <c r="L12" s="35"/>
      <c r="M12" s="36">
        <f>SUM(M9:M11)</f>
        <v>0</v>
      </c>
      <c r="N12" s="37">
        <f>SUM(N9:N11)</f>
        <v>0</v>
      </c>
      <c r="O12" s="35"/>
      <c r="P12" s="36">
        <f>SUM(P9:P11)</f>
        <v>0</v>
      </c>
      <c r="Q12" s="37">
        <f>SUM(Q9:Q11)</f>
        <v>0</v>
      </c>
      <c r="R12" s="35"/>
      <c r="S12" s="36">
        <f>SUM(S9:S11)</f>
        <v>0</v>
      </c>
      <c r="T12" s="37">
        <f>SUM(T9:T11)</f>
        <v>0</v>
      </c>
      <c r="U12" s="25"/>
      <c r="V12" s="871">
        <v>13</v>
      </c>
    </row>
    <row r="13" spans="1:22" ht="15" customHeight="1" thickBot="1" x14ac:dyDescent="0.2">
      <c r="A13" s="334"/>
      <c r="B13" s="357"/>
      <c r="C13" s="406"/>
      <c r="D13" s="487"/>
      <c r="E13" s="92"/>
      <c r="F13" s="93"/>
      <c r="G13" s="94"/>
      <c r="H13" s="92"/>
      <c r="I13" s="93"/>
      <c r="J13" s="487"/>
      <c r="K13" s="92"/>
      <c r="L13" s="93"/>
      <c r="M13" s="94"/>
      <c r="N13" s="92"/>
      <c r="O13" s="93"/>
      <c r="P13" s="94"/>
      <c r="Q13" s="92"/>
      <c r="R13" s="93"/>
      <c r="S13" s="94"/>
      <c r="T13" s="95"/>
      <c r="U13" s="25"/>
      <c r="V13" s="896"/>
    </row>
    <row r="14" spans="1:22" ht="15" customHeight="1" x14ac:dyDescent="0.15">
      <c r="A14" s="361"/>
      <c r="B14" s="275" t="s">
        <v>476</v>
      </c>
      <c r="C14" s="407" t="s">
        <v>895</v>
      </c>
      <c r="D14" s="904" t="s">
        <v>477</v>
      </c>
      <c r="E14" s="905"/>
      <c r="F14" s="276"/>
      <c r="G14" s="277">
        <v>0</v>
      </c>
      <c r="H14" s="281"/>
      <c r="I14" s="276" t="s">
        <v>478</v>
      </c>
      <c r="J14" s="904" t="s">
        <v>477</v>
      </c>
      <c r="K14" s="905"/>
      <c r="L14" s="276"/>
      <c r="M14" s="280">
        <v>0</v>
      </c>
      <c r="N14" s="281"/>
      <c r="O14" s="276"/>
      <c r="P14" s="280">
        <v>0</v>
      </c>
      <c r="Q14" s="281"/>
      <c r="R14" s="276"/>
      <c r="S14" s="280">
        <v>0</v>
      </c>
      <c r="T14" s="281"/>
      <c r="U14" s="25"/>
      <c r="V14" s="882" t="s">
        <v>848</v>
      </c>
    </row>
    <row r="15" spans="1:22" ht="15" customHeight="1" x14ac:dyDescent="0.15">
      <c r="A15" s="899" t="s">
        <v>330</v>
      </c>
      <c r="B15" s="856" t="s">
        <v>267</v>
      </c>
      <c r="C15" s="291" t="s">
        <v>554</v>
      </c>
      <c r="D15" s="163">
        <v>320</v>
      </c>
      <c r="E15" s="188"/>
      <c r="F15" s="86"/>
      <c r="G15" s="27"/>
      <c r="H15" s="222"/>
      <c r="I15" s="86"/>
      <c r="J15" s="163">
        <v>0</v>
      </c>
      <c r="K15" s="222"/>
      <c r="L15" s="86"/>
      <c r="M15" s="64">
        <v>0</v>
      </c>
      <c r="N15" s="222"/>
      <c r="O15" s="86"/>
      <c r="P15" s="64">
        <v>0</v>
      </c>
      <c r="Q15" s="222"/>
      <c r="R15" s="86"/>
      <c r="S15" s="64">
        <v>0</v>
      </c>
      <c r="T15" s="222"/>
      <c r="U15" s="25"/>
      <c r="V15" s="883"/>
    </row>
    <row r="16" spans="1:22" ht="15" customHeight="1" x14ac:dyDescent="0.15">
      <c r="A16" s="801"/>
      <c r="B16" s="857"/>
      <c r="C16" s="291" t="s">
        <v>69</v>
      </c>
      <c r="D16" s="27">
        <v>1030</v>
      </c>
      <c r="E16" s="188"/>
      <c r="F16" s="86"/>
      <c r="G16" s="27"/>
      <c r="H16" s="222"/>
      <c r="I16" s="403" t="s">
        <v>556</v>
      </c>
      <c r="J16" s="27">
        <v>390</v>
      </c>
      <c r="K16" s="189"/>
      <c r="L16" s="86"/>
      <c r="M16" s="64">
        <v>0</v>
      </c>
      <c r="N16" s="222"/>
      <c r="O16" s="86"/>
      <c r="P16" s="64">
        <v>0</v>
      </c>
      <c r="Q16" s="222"/>
      <c r="R16" s="86"/>
      <c r="S16" s="64">
        <v>0</v>
      </c>
      <c r="T16" s="222"/>
      <c r="U16" s="25"/>
      <c r="V16" s="883"/>
    </row>
    <row r="17" spans="1:27" ht="15" customHeight="1" x14ac:dyDescent="0.15">
      <c r="A17" s="801"/>
      <c r="B17" s="869"/>
      <c r="C17" s="210" t="s">
        <v>555</v>
      </c>
      <c r="D17" s="47">
        <v>670</v>
      </c>
      <c r="E17" s="190"/>
      <c r="F17" s="210"/>
      <c r="G17" s="47">
        <v>0</v>
      </c>
      <c r="H17" s="228"/>
      <c r="I17" s="210"/>
      <c r="J17" s="47">
        <v>0</v>
      </c>
      <c r="K17" s="228"/>
      <c r="L17" s="210"/>
      <c r="M17" s="66">
        <v>0</v>
      </c>
      <c r="N17" s="228"/>
      <c r="O17" s="210"/>
      <c r="P17" s="66">
        <v>0</v>
      </c>
      <c r="Q17" s="228"/>
      <c r="R17" s="210"/>
      <c r="S17" s="66">
        <v>0</v>
      </c>
      <c r="T17" s="228"/>
      <c r="U17" s="25"/>
      <c r="V17" s="883"/>
      <c r="Y17" s="31"/>
      <c r="Z17" s="31"/>
      <c r="AA17" s="31"/>
    </row>
    <row r="18" spans="1:27" ht="15" customHeight="1" thickBot="1" x14ac:dyDescent="0.2">
      <c r="A18" s="33">
        <f>SUM(D18,G18,J18,M18,P18,S18)</f>
        <v>2410</v>
      </c>
      <c r="B18" s="34"/>
      <c r="C18" s="35" t="s">
        <v>165</v>
      </c>
      <c r="D18" s="36">
        <f>SUM(D14:D17)</f>
        <v>2020</v>
      </c>
      <c r="E18" s="37">
        <f>SUM(E14:E17)</f>
        <v>0</v>
      </c>
      <c r="F18" s="35"/>
      <c r="G18" s="36">
        <f>SUM(G14:G17)</f>
        <v>0</v>
      </c>
      <c r="H18" s="37">
        <f>SUM(H14:H17)</f>
        <v>0</v>
      </c>
      <c r="I18" s="35" t="s">
        <v>165</v>
      </c>
      <c r="J18" s="36">
        <f>SUM(J14:J17)</f>
        <v>390</v>
      </c>
      <c r="K18" s="37">
        <f>SUM(K14:K17)</f>
        <v>0</v>
      </c>
      <c r="L18" s="35"/>
      <c r="M18" s="36">
        <f>SUM(M14:M17)</f>
        <v>0</v>
      </c>
      <c r="N18" s="37">
        <f>SUM(N14:N17)</f>
        <v>0</v>
      </c>
      <c r="O18" s="35"/>
      <c r="P18" s="36">
        <f>SUM(P14:P17)</f>
        <v>0</v>
      </c>
      <c r="Q18" s="37">
        <f>SUM(Q14:Q17)</f>
        <v>0</v>
      </c>
      <c r="R18" s="35"/>
      <c r="S18" s="36">
        <f>SUM(S14:S17)</f>
        <v>0</v>
      </c>
      <c r="T18" s="37">
        <f>SUM(T14:T17)</f>
        <v>0</v>
      </c>
      <c r="U18" s="25"/>
      <c r="V18" s="883"/>
      <c r="Y18" s="31"/>
      <c r="Z18" s="31"/>
      <c r="AA18" s="31"/>
    </row>
    <row r="19" spans="1:27" ht="15" customHeight="1" thickBot="1" x14ac:dyDescent="0.2">
      <c r="A19" s="334"/>
      <c r="B19" s="357"/>
      <c r="C19" s="93"/>
      <c r="D19" s="94"/>
      <c r="E19" s="92"/>
      <c r="F19" s="93"/>
      <c r="G19" s="94"/>
      <c r="H19" s="92"/>
      <c r="I19" s="93"/>
      <c r="J19" s="94"/>
      <c r="K19" s="92"/>
      <c r="L19" s="93"/>
      <c r="M19" s="94"/>
      <c r="N19" s="92"/>
      <c r="O19" s="93"/>
      <c r="P19" s="94"/>
      <c r="Q19" s="92"/>
      <c r="R19" s="93"/>
      <c r="S19" s="94"/>
      <c r="T19" s="95"/>
      <c r="U19" s="25"/>
      <c r="V19" s="883"/>
    </row>
    <row r="20" spans="1:27" ht="15" customHeight="1" x14ac:dyDescent="0.15">
      <c r="A20" s="900" t="s">
        <v>269</v>
      </c>
      <c r="B20" s="897" t="s">
        <v>334</v>
      </c>
      <c r="C20" s="282" t="s">
        <v>874</v>
      </c>
      <c r="D20" s="337">
        <v>1850</v>
      </c>
      <c r="E20" s="338"/>
      <c r="F20" s="336"/>
      <c r="G20" s="336"/>
      <c r="H20" s="583"/>
      <c r="I20" s="336"/>
      <c r="J20" s="617"/>
      <c r="K20" s="284"/>
      <c r="L20" s="336"/>
      <c r="M20" s="283">
        <v>0</v>
      </c>
      <c r="N20" s="284"/>
      <c r="O20" s="336"/>
      <c r="P20" s="283">
        <v>0</v>
      </c>
      <c r="Q20" s="284"/>
      <c r="R20" s="336"/>
      <c r="S20" s="283">
        <v>0</v>
      </c>
      <c r="T20" s="284"/>
      <c r="U20" s="25"/>
      <c r="V20" s="883"/>
    </row>
    <row r="21" spans="1:27" ht="15" customHeight="1" x14ac:dyDescent="0.15">
      <c r="A21" s="901"/>
      <c r="B21" s="898"/>
      <c r="C21" s="409"/>
      <c r="D21" s="73"/>
      <c r="E21" s="225"/>
      <c r="F21" s="256"/>
      <c r="G21" s="32"/>
      <c r="H21" s="543"/>
      <c r="I21" s="212"/>
      <c r="J21" s="618"/>
      <c r="K21" s="224"/>
      <c r="L21" s="212"/>
      <c r="M21" s="73">
        <v>0</v>
      </c>
      <c r="N21" s="224"/>
      <c r="O21" s="212"/>
      <c r="P21" s="73">
        <v>0</v>
      </c>
      <c r="Q21" s="224"/>
      <c r="R21" s="212"/>
      <c r="S21" s="73">
        <v>0</v>
      </c>
      <c r="T21" s="224"/>
      <c r="U21" s="25"/>
      <c r="V21" s="883"/>
    </row>
    <row r="22" spans="1:27" ht="15" customHeight="1" x14ac:dyDescent="0.15">
      <c r="A22" s="902" t="s">
        <v>268</v>
      </c>
      <c r="B22" s="119" t="s">
        <v>449</v>
      </c>
      <c r="C22" s="86" t="s">
        <v>70</v>
      </c>
      <c r="D22" s="86" t="s">
        <v>468</v>
      </c>
      <c r="E22" s="220"/>
      <c r="F22" s="86"/>
      <c r="G22" s="27">
        <v>0</v>
      </c>
      <c r="H22" s="237"/>
      <c r="I22" s="86"/>
      <c r="J22" s="64"/>
      <c r="K22" s="222"/>
      <c r="L22" s="86"/>
      <c r="M22" s="64">
        <v>0</v>
      </c>
      <c r="N22" s="222"/>
      <c r="O22" s="86"/>
      <c r="P22" s="64">
        <v>0</v>
      </c>
      <c r="Q22" s="222"/>
      <c r="R22" s="86"/>
      <c r="S22" s="64">
        <v>0</v>
      </c>
      <c r="T22" s="222"/>
      <c r="U22" s="25"/>
      <c r="V22" s="883"/>
    </row>
    <row r="23" spans="1:27" ht="15" customHeight="1" x14ac:dyDescent="0.15">
      <c r="A23" s="903"/>
      <c r="B23" s="85" t="s">
        <v>270</v>
      </c>
      <c r="C23" s="210" t="s">
        <v>71</v>
      </c>
      <c r="D23" s="86" t="s">
        <v>468</v>
      </c>
      <c r="E23" s="230"/>
      <c r="F23" s="210"/>
      <c r="G23" s="47">
        <v>0</v>
      </c>
      <c r="H23" s="236"/>
      <c r="I23" s="210"/>
      <c r="J23" s="66"/>
      <c r="K23" s="228"/>
      <c r="L23" s="210"/>
      <c r="M23" s="66">
        <v>0</v>
      </c>
      <c r="N23" s="228"/>
      <c r="O23" s="210"/>
      <c r="P23" s="66">
        <v>0</v>
      </c>
      <c r="Q23" s="228"/>
      <c r="R23" s="210"/>
      <c r="S23" s="66">
        <v>0</v>
      </c>
      <c r="T23" s="228"/>
      <c r="U23" s="25"/>
      <c r="V23" s="883"/>
    </row>
    <row r="24" spans="1:27" ht="15" customHeight="1" thickBot="1" x14ac:dyDescent="0.2">
      <c r="A24" s="33">
        <f>SUM(D24,G24,J24,M24,P24,S24)</f>
        <v>1850</v>
      </c>
      <c r="B24" s="34"/>
      <c r="C24" s="35" t="s">
        <v>165</v>
      </c>
      <c r="D24" s="36">
        <f>SUM(D20:D23)</f>
        <v>1850</v>
      </c>
      <c r="E24" s="37">
        <f>SUM(E20:E23)</f>
        <v>0</v>
      </c>
      <c r="F24" s="35"/>
      <c r="G24" s="36">
        <f>SUM(G20:G23)</f>
        <v>0</v>
      </c>
      <c r="H24" s="37">
        <f>SUM(H20:H23)</f>
        <v>0</v>
      </c>
      <c r="I24" s="35" t="s">
        <v>165</v>
      </c>
      <c r="J24" s="36">
        <f>SUM(J20:J23)</f>
        <v>0</v>
      </c>
      <c r="K24" s="37">
        <f>SUM(K20:K23)</f>
        <v>0</v>
      </c>
      <c r="L24" s="35"/>
      <c r="M24" s="36">
        <f>SUM(M20:M23)</f>
        <v>0</v>
      </c>
      <c r="N24" s="37">
        <f>SUM(N20:N23)</f>
        <v>0</v>
      </c>
      <c r="O24" s="35"/>
      <c r="P24" s="36">
        <f>SUM(P20:P23)</f>
        <v>0</v>
      </c>
      <c r="Q24" s="37">
        <f>SUM(Q20:Q23)</f>
        <v>0</v>
      </c>
      <c r="R24" s="35"/>
      <c r="S24" s="36">
        <f>SUM(S20:S23)</f>
        <v>0</v>
      </c>
      <c r="T24" s="37">
        <f>SUM(T20:T23)</f>
        <v>0</v>
      </c>
      <c r="U24" s="25"/>
      <c r="V24" s="883"/>
      <c r="Y24" s="31"/>
      <c r="Z24" s="31"/>
      <c r="AA24" s="31"/>
    </row>
    <row r="25" spans="1:27" ht="15" customHeight="1" thickBot="1" x14ac:dyDescent="0.2">
      <c r="A25" s="334"/>
      <c r="B25" s="357"/>
      <c r="C25" s="93"/>
      <c r="D25" s="94"/>
      <c r="E25" s="92"/>
      <c r="F25" s="93"/>
      <c r="G25" s="94"/>
      <c r="H25" s="92"/>
      <c r="I25" s="93"/>
      <c r="J25" s="94"/>
      <c r="K25" s="92"/>
      <c r="L25" s="93"/>
      <c r="M25" s="94"/>
      <c r="N25" s="92"/>
      <c r="O25" s="93"/>
      <c r="P25" s="94"/>
      <c r="Q25" s="92"/>
      <c r="R25" s="93"/>
      <c r="S25" s="94"/>
      <c r="T25" s="95"/>
      <c r="U25" s="25"/>
      <c r="V25" s="883"/>
    </row>
    <row r="26" spans="1:27" ht="15" customHeight="1" thickBot="1" x14ac:dyDescent="0.2">
      <c r="A26" s="344">
        <f>SUM(D26,G26,J26,M26,P26,S26)</f>
        <v>10500</v>
      </c>
      <c r="B26" s="345"/>
      <c r="C26" s="346" t="s">
        <v>190</v>
      </c>
      <c r="D26" s="347">
        <f>SUM(D12,D18,D24)</f>
        <v>8750</v>
      </c>
      <c r="E26" s="348">
        <f>SUM(E12,E18,E24)</f>
        <v>0</v>
      </c>
      <c r="F26" s="346" t="s">
        <v>190</v>
      </c>
      <c r="G26" s="347">
        <f>SUM(G12,G18,G24)</f>
        <v>160</v>
      </c>
      <c r="H26" s="348">
        <f>SUM(H12,H18,H24)</f>
        <v>0</v>
      </c>
      <c r="I26" s="346" t="s">
        <v>190</v>
      </c>
      <c r="J26" s="347">
        <f>SUM(J12,J18,J24)</f>
        <v>1590</v>
      </c>
      <c r="K26" s="348">
        <f>SUM(K12,K18,K24)</f>
        <v>0</v>
      </c>
      <c r="L26" s="346"/>
      <c r="M26" s="347">
        <f>SUM(M12,M18,M24)</f>
        <v>0</v>
      </c>
      <c r="N26" s="348">
        <f>SUM(N12,N18,N24)</f>
        <v>0</v>
      </c>
      <c r="O26" s="346"/>
      <c r="P26" s="347">
        <f>SUM(P12,P18,P24)</f>
        <v>0</v>
      </c>
      <c r="Q26" s="348">
        <f>SUM(Q12,Q18,Q24)</f>
        <v>0</v>
      </c>
      <c r="R26" s="346"/>
      <c r="S26" s="347">
        <f>SUM(S12,S18,S24)</f>
        <v>0</v>
      </c>
      <c r="T26" s="348">
        <f>SUM(T12,T18,T24)</f>
        <v>0</v>
      </c>
      <c r="U26" s="25"/>
      <c r="V26" s="883"/>
    </row>
    <row r="27" spans="1:27" ht="13.5" customHeight="1" x14ac:dyDescent="0.15">
      <c r="A27" s="49"/>
      <c r="B27" s="49"/>
      <c r="C27" s="5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R27" s="51"/>
      <c r="S27" s="52"/>
      <c r="T27" s="52"/>
      <c r="V27" s="436"/>
    </row>
    <row r="28" spans="1:27" ht="17.25" customHeight="1" x14ac:dyDescent="0.15">
      <c r="A28" s="53"/>
      <c r="B28" s="53"/>
      <c r="C28" s="54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S28" s="31"/>
    </row>
    <row r="29" spans="1:27" ht="13.5" customHeight="1" x14ac:dyDescent="0.15"/>
    <row r="30" spans="1:27" ht="13.5" customHeight="1" x14ac:dyDescent="0.15"/>
    <row r="31" spans="1:27" ht="13.5" customHeight="1" x14ac:dyDescent="0.15">
      <c r="T31" s="55" t="str">
        <f>市郡別!T53</f>
        <v>(2025・04)</v>
      </c>
    </row>
    <row r="32" spans="1:27" ht="13.5" customHeight="1" x14ac:dyDescent="0.15"/>
    <row r="33" ht="13.5" customHeight="1" x14ac:dyDescent="0.15"/>
    <row r="34" ht="13.5" customHeight="1" x14ac:dyDescent="0.15"/>
    <row r="35" ht="13.5" customHeight="1" x14ac:dyDescent="0.15"/>
  </sheetData>
  <mergeCells count="20">
    <mergeCell ref="T2:T5"/>
    <mergeCell ref="M3:N5"/>
    <mergeCell ref="O3:P5"/>
    <mergeCell ref="A2:F5"/>
    <mergeCell ref="G2:G5"/>
    <mergeCell ref="H2:K5"/>
    <mergeCell ref="L2:L5"/>
    <mergeCell ref="A7:B8"/>
    <mergeCell ref="A20:A21"/>
    <mergeCell ref="A22:A23"/>
    <mergeCell ref="B15:B17"/>
    <mergeCell ref="Q2:S5"/>
    <mergeCell ref="J14:K14"/>
    <mergeCell ref="D14:E14"/>
    <mergeCell ref="A9:B11"/>
    <mergeCell ref="V9:V11"/>
    <mergeCell ref="V12:V13"/>
    <mergeCell ref="V14:V26"/>
    <mergeCell ref="B20:B21"/>
    <mergeCell ref="A15:A17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H20 T14:T17 Q14:Q17 N14:N17 K15:K17 H14:H17 K22:K23 K11 H9:H11 E9:E11 N9:N11 Q9:Q11 T9:T11 E20:E23 T20:T23 N20:N23 Q20:Q23" xr:uid="{00000000-0002-0000-0B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D6308-A904-455D-A550-811773648816}">
  <sheetPr codeName="Sheet15">
    <pageSetUpPr fitToPage="1"/>
  </sheetPr>
  <dimension ref="A1:AA35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172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SUM(E26,H26,K26,N26,Q26,T26)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7" t="s">
        <v>160</v>
      </c>
      <c r="M7" s="13"/>
      <c r="N7" s="14"/>
      <c r="O7" s="17" t="s">
        <v>884</v>
      </c>
      <c r="P7" s="17"/>
      <c r="Q7" s="60"/>
      <c r="R7" s="12" t="s">
        <v>186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611" t="s">
        <v>162</v>
      </c>
      <c r="G8" s="22" t="s">
        <v>163</v>
      </c>
      <c r="H8" s="24" t="s">
        <v>164</v>
      </c>
      <c r="I8" s="611" t="s">
        <v>162</v>
      </c>
      <c r="J8" s="22" t="s">
        <v>163</v>
      </c>
      <c r="K8" s="24" t="s">
        <v>164</v>
      </c>
      <c r="L8" s="611" t="s">
        <v>162</v>
      </c>
      <c r="M8" s="22" t="s">
        <v>163</v>
      </c>
      <c r="N8" s="24" t="s">
        <v>164</v>
      </c>
      <c r="O8" s="611" t="s">
        <v>162</v>
      </c>
      <c r="P8" s="22" t="s">
        <v>163</v>
      </c>
      <c r="Q8" s="24" t="s">
        <v>164</v>
      </c>
      <c r="R8" s="611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814" t="s">
        <v>271</v>
      </c>
      <c r="B9" s="815"/>
      <c r="C9" s="249" t="s">
        <v>793</v>
      </c>
      <c r="D9" s="27">
        <v>3480</v>
      </c>
      <c r="E9" s="188"/>
      <c r="F9" s="249"/>
      <c r="G9" s="86"/>
      <c r="H9" s="222"/>
      <c r="I9" s="249" t="s">
        <v>660</v>
      </c>
      <c r="J9" s="27">
        <v>1100</v>
      </c>
      <c r="K9" s="189"/>
      <c r="L9" s="249"/>
      <c r="M9" s="64">
        <v>0</v>
      </c>
      <c r="N9" s="222"/>
      <c r="O9" s="249" t="s">
        <v>79</v>
      </c>
      <c r="P9" s="27">
        <v>1300</v>
      </c>
      <c r="Q9" s="189"/>
      <c r="R9" s="249"/>
      <c r="S9" s="86"/>
      <c r="T9" s="222"/>
      <c r="U9" s="25"/>
      <c r="V9" s="870" t="s">
        <v>191</v>
      </c>
    </row>
    <row r="10" spans="1:22" ht="15" customHeight="1" x14ac:dyDescent="0.15">
      <c r="A10" s="816"/>
      <c r="B10" s="817"/>
      <c r="C10" s="249" t="s">
        <v>792</v>
      </c>
      <c r="D10" s="27">
        <v>1240</v>
      </c>
      <c r="E10" s="188"/>
      <c r="F10" s="249"/>
      <c r="G10" s="64"/>
      <c r="H10" s="222"/>
      <c r="I10" s="324"/>
      <c r="J10" s="64"/>
      <c r="K10" s="222"/>
      <c r="L10" s="249"/>
      <c r="M10" s="64">
        <v>0</v>
      </c>
      <c r="N10" s="222"/>
      <c r="O10" s="249"/>
      <c r="P10" s="27">
        <v>0</v>
      </c>
      <c r="Q10" s="222"/>
      <c r="R10" s="249"/>
      <c r="S10" s="86"/>
      <c r="T10" s="222"/>
      <c r="U10" s="25"/>
      <c r="V10" s="870"/>
    </row>
    <row r="11" spans="1:22" ht="15" customHeight="1" x14ac:dyDescent="0.15">
      <c r="A11" s="816"/>
      <c r="B11" s="817"/>
      <c r="C11" s="249" t="s">
        <v>75</v>
      </c>
      <c r="D11" s="27">
        <v>3350</v>
      </c>
      <c r="E11" s="188"/>
      <c r="F11" s="249"/>
      <c r="G11" s="64"/>
      <c r="H11" s="222"/>
      <c r="I11" s="249" t="s">
        <v>479</v>
      </c>
      <c r="J11" s="27">
        <v>1200</v>
      </c>
      <c r="K11" s="189"/>
      <c r="L11" s="249"/>
      <c r="M11" s="64">
        <v>0</v>
      </c>
      <c r="N11" s="222"/>
      <c r="O11" s="249"/>
      <c r="P11" s="27"/>
      <c r="Q11" s="222"/>
      <c r="R11" s="249"/>
      <c r="S11" s="86"/>
      <c r="T11" s="222"/>
      <c r="U11" s="25"/>
      <c r="V11" s="895"/>
    </row>
    <row r="12" spans="1:22" ht="15" customHeight="1" x14ac:dyDescent="0.15">
      <c r="A12" s="816"/>
      <c r="B12" s="817"/>
      <c r="C12" s="249" t="s">
        <v>659</v>
      </c>
      <c r="D12" s="27">
        <v>2880</v>
      </c>
      <c r="E12" s="188"/>
      <c r="F12" s="249"/>
      <c r="G12" s="64"/>
      <c r="H12" s="222"/>
      <c r="I12" s="249" t="s">
        <v>78</v>
      </c>
      <c r="J12" s="27">
        <v>440</v>
      </c>
      <c r="K12" s="306"/>
      <c r="L12" s="249"/>
      <c r="M12" s="64">
        <v>0</v>
      </c>
      <c r="N12" s="222"/>
      <c r="O12" s="324"/>
      <c r="P12" s="64"/>
      <c r="Q12" s="222"/>
      <c r="R12" s="249"/>
      <c r="S12" s="86"/>
      <c r="T12" s="222"/>
      <c r="U12" s="25"/>
      <c r="V12" s="871">
        <v>14</v>
      </c>
    </row>
    <row r="13" spans="1:22" ht="15" customHeight="1" x14ac:dyDescent="0.15">
      <c r="A13" s="816"/>
      <c r="B13" s="817"/>
      <c r="C13" s="324" t="s">
        <v>873</v>
      </c>
      <c r="D13" s="27">
        <v>2230</v>
      </c>
      <c r="E13" s="188"/>
      <c r="F13" s="249"/>
      <c r="G13" s="86"/>
      <c r="H13" s="222"/>
      <c r="I13" s="249" t="s">
        <v>474</v>
      </c>
      <c r="J13" s="27">
        <v>730</v>
      </c>
      <c r="K13" s="306"/>
      <c r="L13" s="249"/>
      <c r="M13" s="64"/>
      <c r="N13" s="222"/>
      <c r="O13" s="249"/>
      <c r="P13" s="86"/>
      <c r="Q13" s="222"/>
      <c r="R13" s="249"/>
      <c r="S13" s="86"/>
      <c r="T13" s="222"/>
      <c r="U13" s="25"/>
      <c r="V13" s="920"/>
    </row>
    <row r="14" spans="1:22" ht="15" customHeight="1" x14ac:dyDescent="0.15">
      <c r="A14" s="816"/>
      <c r="B14" s="817"/>
      <c r="C14" s="249" t="s">
        <v>557</v>
      </c>
      <c r="D14" s="921" t="s">
        <v>902</v>
      </c>
      <c r="E14" s="922"/>
      <c r="F14" s="612"/>
      <c r="G14" s="112"/>
      <c r="H14" s="238"/>
      <c r="I14" s="324"/>
      <c r="J14" s="64"/>
      <c r="K14" s="222"/>
      <c r="L14" s="249"/>
      <c r="M14" s="64">
        <v>0</v>
      </c>
      <c r="N14" s="222"/>
      <c r="O14" s="249"/>
      <c r="P14" s="27"/>
      <c r="Q14" s="222"/>
      <c r="R14" s="249"/>
      <c r="S14" s="492"/>
      <c r="T14" s="222"/>
      <c r="U14" s="25"/>
      <c r="V14" s="751" t="s">
        <v>849</v>
      </c>
    </row>
    <row r="15" spans="1:22" ht="15" customHeight="1" x14ac:dyDescent="0.15">
      <c r="A15" s="816"/>
      <c r="B15" s="817"/>
      <c r="C15" s="249" t="s">
        <v>896</v>
      </c>
      <c r="D15" s="27">
        <v>180</v>
      </c>
      <c r="E15" s="188"/>
      <c r="F15" s="249"/>
      <c r="G15" s="27">
        <v>0</v>
      </c>
      <c r="H15" s="222"/>
      <c r="I15" s="249" t="s">
        <v>533</v>
      </c>
      <c r="J15" s="27">
        <v>40</v>
      </c>
      <c r="K15" s="189"/>
      <c r="L15" s="249"/>
      <c r="M15" s="64">
        <v>0</v>
      </c>
      <c r="N15" s="222"/>
      <c r="O15" s="249"/>
      <c r="P15" s="27"/>
      <c r="Q15" s="222"/>
      <c r="R15" s="249"/>
      <c r="S15" s="27"/>
      <c r="T15" s="222"/>
      <c r="U15" s="25"/>
      <c r="V15" s="752"/>
    </row>
    <row r="16" spans="1:22" ht="15" customHeight="1" x14ac:dyDescent="0.15">
      <c r="A16" s="816"/>
      <c r="B16" s="817"/>
      <c r="C16" s="324" t="s">
        <v>459</v>
      </c>
      <c r="D16" s="27">
        <v>2180</v>
      </c>
      <c r="E16" s="188"/>
      <c r="F16" s="249"/>
      <c r="G16" s="27">
        <v>0</v>
      </c>
      <c r="H16" s="222"/>
      <c r="I16" s="249" t="s">
        <v>522</v>
      </c>
      <c r="J16" s="27">
        <v>1210</v>
      </c>
      <c r="K16" s="189"/>
      <c r="L16" s="249"/>
      <c r="M16" s="64">
        <v>0</v>
      </c>
      <c r="N16" s="222"/>
      <c r="O16" s="249"/>
      <c r="P16" s="27">
        <v>0</v>
      </c>
      <c r="Q16" s="222"/>
      <c r="R16" s="249"/>
      <c r="S16" s="86"/>
      <c r="T16" s="222"/>
      <c r="U16" s="25"/>
      <c r="V16" s="752"/>
    </row>
    <row r="17" spans="1:27" ht="15" customHeight="1" x14ac:dyDescent="0.15">
      <c r="A17" s="914"/>
      <c r="B17" s="915"/>
      <c r="C17" s="379" t="s">
        <v>76</v>
      </c>
      <c r="D17" s="103">
        <v>1030</v>
      </c>
      <c r="E17" s="200"/>
      <c r="F17" s="379"/>
      <c r="G17" s="103"/>
      <c r="H17" s="227"/>
      <c r="I17" s="613"/>
      <c r="J17" s="103"/>
      <c r="K17" s="227"/>
      <c r="L17" s="379"/>
      <c r="M17" s="204"/>
      <c r="N17" s="227"/>
      <c r="O17" s="379"/>
      <c r="P17" s="103"/>
      <c r="Q17" s="227"/>
      <c r="R17" s="379"/>
      <c r="S17" s="103"/>
      <c r="T17" s="227"/>
      <c r="U17" s="25"/>
      <c r="V17" s="752"/>
    </row>
    <row r="18" spans="1:27" ht="15" customHeight="1" x14ac:dyDescent="0.15">
      <c r="A18" s="912" t="s">
        <v>435</v>
      </c>
      <c r="B18" s="913" t="s">
        <v>233</v>
      </c>
      <c r="C18" s="542" t="s">
        <v>414</v>
      </c>
      <c r="D18" s="206">
        <v>630</v>
      </c>
      <c r="E18" s="192"/>
      <c r="F18" s="218"/>
      <c r="G18" s="163">
        <v>0</v>
      </c>
      <c r="H18" s="412"/>
      <c r="I18" s="218"/>
      <c r="J18" s="163">
        <v>0</v>
      </c>
      <c r="K18" s="412"/>
      <c r="L18" s="218"/>
      <c r="M18" s="163">
        <v>0</v>
      </c>
      <c r="N18" s="412"/>
      <c r="O18" s="218"/>
      <c r="P18" s="163">
        <v>0</v>
      </c>
      <c r="Q18" s="412"/>
      <c r="R18" s="218"/>
      <c r="S18" s="163">
        <v>0</v>
      </c>
      <c r="T18" s="412"/>
      <c r="U18" s="25"/>
      <c r="V18" s="752"/>
    </row>
    <row r="19" spans="1:27" ht="15" customHeight="1" x14ac:dyDescent="0.15">
      <c r="A19" s="912"/>
      <c r="B19" s="913"/>
      <c r="C19" s="409" t="s">
        <v>0</v>
      </c>
      <c r="D19" s="393">
        <v>470</v>
      </c>
      <c r="E19" s="536"/>
      <c r="F19" s="113"/>
      <c r="G19" s="288">
        <v>0</v>
      </c>
      <c r="H19" s="225"/>
      <c r="I19" s="113"/>
      <c r="J19" s="288">
        <v>0</v>
      </c>
      <c r="K19" s="225"/>
      <c r="L19" s="113"/>
      <c r="M19" s="288">
        <v>0</v>
      </c>
      <c r="N19" s="225"/>
      <c r="O19" s="113"/>
      <c r="P19" s="288">
        <v>0</v>
      </c>
      <c r="Q19" s="225"/>
      <c r="R19" s="113"/>
      <c r="S19" s="288">
        <v>0</v>
      </c>
      <c r="T19" s="225"/>
      <c r="U19" s="25"/>
      <c r="V19" s="752"/>
    </row>
    <row r="20" spans="1:27" ht="15" customHeight="1" thickBot="1" x14ac:dyDescent="0.2">
      <c r="A20" s="587">
        <f>SUM(D20,G20,J20,M20,P20,S20)</f>
        <v>23690</v>
      </c>
      <c r="B20" s="610"/>
      <c r="C20" s="601" t="s">
        <v>165</v>
      </c>
      <c r="D20" s="36">
        <f>SUM(D9:D13,D15:D19)</f>
        <v>17670</v>
      </c>
      <c r="E20" s="37">
        <f>SUM(E9:E19)</f>
        <v>0</v>
      </c>
      <c r="F20" s="601"/>
      <c r="G20" s="36">
        <f>SUM(G9:G19)</f>
        <v>0</v>
      </c>
      <c r="H20" s="37">
        <f>SUM(H9:H19)</f>
        <v>0</v>
      </c>
      <c r="I20" s="601" t="s">
        <v>165</v>
      </c>
      <c r="J20" s="36">
        <f>SUM(J9:J19)</f>
        <v>4720</v>
      </c>
      <c r="K20" s="37">
        <f>SUM(K9:K19)</f>
        <v>0</v>
      </c>
      <c r="L20" s="259"/>
      <c r="M20" s="36">
        <f>SUM(M9:M19)</f>
        <v>0</v>
      </c>
      <c r="N20" s="37">
        <f>SUM(N9:N19)</f>
        <v>0</v>
      </c>
      <c r="O20" s="601" t="s">
        <v>165</v>
      </c>
      <c r="P20" s="36">
        <f>SUM(P9:P19)</f>
        <v>1300</v>
      </c>
      <c r="Q20" s="37">
        <f>SUM(Q9:Q19)</f>
        <v>0</v>
      </c>
      <c r="R20" s="601"/>
      <c r="S20" s="36">
        <f>SUM(S9:S19)</f>
        <v>0</v>
      </c>
      <c r="T20" s="37">
        <f>SUM(T9:T19)</f>
        <v>0</v>
      </c>
      <c r="U20" s="25"/>
      <c r="V20" s="752"/>
    </row>
    <row r="21" spans="1:27" ht="15" customHeight="1" thickBot="1" x14ac:dyDescent="0.2">
      <c r="A21" s="589"/>
      <c r="B21" s="588"/>
      <c r="C21" s="406"/>
      <c r="D21" s="509"/>
      <c r="E21" s="510"/>
      <c r="F21" s="406"/>
      <c r="G21" s="509"/>
      <c r="H21" s="510"/>
      <c r="I21" s="406"/>
      <c r="J21" s="509"/>
      <c r="K21" s="510"/>
      <c r="L21" s="406"/>
      <c r="M21" s="509"/>
      <c r="N21" s="510"/>
      <c r="O21" s="406"/>
      <c r="P21" s="509"/>
      <c r="Q21" s="510"/>
      <c r="R21" s="406"/>
      <c r="S21" s="509"/>
      <c r="T21" s="511"/>
      <c r="U21" s="25"/>
      <c r="V21" s="752"/>
      <c r="Y21" s="31"/>
      <c r="Z21" s="31"/>
      <c r="AA21" s="31"/>
    </row>
    <row r="22" spans="1:27" ht="15" customHeight="1" x14ac:dyDescent="0.15">
      <c r="A22" s="916" t="s">
        <v>272</v>
      </c>
      <c r="B22" s="917"/>
      <c r="C22" s="512" t="s">
        <v>521</v>
      </c>
      <c r="D22" s="544">
        <v>2830</v>
      </c>
      <c r="E22" s="545"/>
      <c r="F22" s="512"/>
      <c r="G22" s="546">
        <v>0</v>
      </c>
      <c r="H22" s="547"/>
      <c r="I22" s="512"/>
      <c r="J22" s="548">
        <v>0</v>
      </c>
      <c r="K22" s="547"/>
      <c r="L22" s="512"/>
      <c r="M22" s="548">
        <v>0</v>
      </c>
      <c r="N22" s="547"/>
      <c r="O22" s="512"/>
      <c r="P22" s="548">
        <v>0</v>
      </c>
      <c r="Q22" s="284"/>
      <c r="R22" s="336"/>
      <c r="S22" s="283">
        <v>0</v>
      </c>
      <c r="T22" s="284"/>
      <c r="U22" s="25"/>
      <c r="V22" s="752"/>
      <c r="Y22" s="31"/>
      <c r="Z22" s="31"/>
      <c r="AA22" s="31"/>
    </row>
    <row r="23" spans="1:27" ht="15" customHeight="1" thickBot="1" x14ac:dyDescent="0.2">
      <c r="A23" s="918"/>
      <c r="B23" s="919"/>
      <c r="C23" s="565" t="s">
        <v>77</v>
      </c>
      <c r="D23" s="568">
        <v>430</v>
      </c>
      <c r="E23" s="689"/>
      <c r="F23" s="690"/>
      <c r="G23" s="568">
        <v>0</v>
      </c>
      <c r="H23" s="691"/>
      <c r="I23" s="690"/>
      <c r="J23" s="692">
        <v>0</v>
      </c>
      <c r="K23" s="691"/>
      <c r="L23" s="690"/>
      <c r="M23" s="692">
        <v>0</v>
      </c>
      <c r="N23" s="691"/>
      <c r="O23" s="690"/>
      <c r="P23" s="692">
        <v>0</v>
      </c>
      <c r="Q23" s="342"/>
      <c r="R23" s="219"/>
      <c r="S23" s="285">
        <v>0</v>
      </c>
      <c r="T23" s="342"/>
      <c r="U23" s="25"/>
      <c r="V23" s="752"/>
      <c r="Y23" s="31"/>
      <c r="Z23" s="31"/>
      <c r="AA23" s="31"/>
    </row>
    <row r="24" spans="1:27" ht="15" customHeight="1" thickBot="1" x14ac:dyDescent="0.2">
      <c r="A24" s="687">
        <f>SUM(D24,G24,J24,M24,P24,S24)</f>
        <v>3260</v>
      </c>
      <c r="B24" s="688"/>
      <c r="C24" s="80" t="s">
        <v>165</v>
      </c>
      <c r="D24" s="257">
        <f>SUM(D22:D23)</f>
        <v>3260</v>
      </c>
      <c r="E24" s="258">
        <f>SUM(E22:E23)</f>
        <v>0</v>
      </c>
      <c r="F24" s="80"/>
      <c r="G24" s="257">
        <f>SUM(G22:G23)</f>
        <v>0</v>
      </c>
      <c r="H24" s="258">
        <f>SUM(H22:H23)</f>
        <v>0</v>
      </c>
      <c r="I24" s="80"/>
      <c r="J24" s="257">
        <f>SUM(J22:J23)</f>
        <v>0</v>
      </c>
      <c r="K24" s="258">
        <f>SUM(K22:K23)</f>
        <v>0</v>
      </c>
      <c r="L24" s="80"/>
      <c r="M24" s="257">
        <f>SUM(M22:M23)</f>
        <v>0</v>
      </c>
      <c r="N24" s="258">
        <f>SUM(N22:N23)</f>
        <v>0</v>
      </c>
      <c r="O24" s="80"/>
      <c r="P24" s="257">
        <f>SUM(P22:P23)</f>
        <v>0</v>
      </c>
      <c r="Q24" s="258">
        <f>SUM(Q22:Q23)</f>
        <v>0</v>
      </c>
      <c r="R24" s="80"/>
      <c r="S24" s="257">
        <f>SUM(S22:S23)</f>
        <v>0</v>
      </c>
      <c r="T24" s="258">
        <f>SUM(T22:T23)</f>
        <v>0</v>
      </c>
      <c r="U24" s="25"/>
      <c r="V24" s="752"/>
      <c r="Y24" s="31"/>
      <c r="Z24" s="31"/>
      <c r="AA24" s="31"/>
    </row>
    <row r="25" spans="1:27" ht="15" customHeight="1" thickBot="1" x14ac:dyDescent="0.2">
      <c r="A25" s="334"/>
      <c r="B25" s="357"/>
      <c r="C25" s="93"/>
      <c r="D25" s="94"/>
      <c r="E25" s="92"/>
      <c r="F25" s="93"/>
      <c r="G25" s="94"/>
      <c r="H25" s="92"/>
      <c r="I25" s="93"/>
      <c r="J25" s="94"/>
      <c r="K25" s="92"/>
      <c r="L25" s="93"/>
      <c r="M25" s="94"/>
      <c r="N25" s="92"/>
      <c r="O25" s="93"/>
      <c r="P25" s="94"/>
      <c r="Q25" s="92"/>
      <c r="R25" s="93"/>
      <c r="S25" s="94"/>
      <c r="T25" s="95"/>
      <c r="U25" s="25"/>
      <c r="V25" s="752"/>
    </row>
    <row r="26" spans="1:27" ht="15" customHeight="1" thickBot="1" x14ac:dyDescent="0.2">
      <c r="A26" s="585">
        <f>SUM(D26,G26,J26,M26,P26,S26)</f>
        <v>26950</v>
      </c>
      <c r="B26" s="584"/>
      <c r="C26" s="346" t="s">
        <v>190</v>
      </c>
      <c r="D26" s="347">
        <f>SUM(D20,D24)</f>
        <v>20930</v>
      </c>
      <c r="E26" s="513">
        <f>SUM(E20,E24)</f>
        <v>0</v>
      </c>
      <c r="F26" s="346"/>
      <c r="G26" s="347">
        <f>SUM(G20,G24)</f>
        <v>0</v>
      </c>
      <c r="H26" s="513">
        <f>SUM(H20,H24)</f>
        <v>0</v>
      </c>
      <c r="I26" s="346" t="s">
        <v>190</v>
      </c>
      <c r="J26" s="347">
        <f>SUM(J20,J24)</f>
        <v>4720</v>
      </c>
      <c r="K26" s="513">
        <f>SUM(K20,K24)</f>
        <v>0</v>
      </c>
      <c r="L26" s="346"/>
      <c r="M26" s="347">
        <f>SUM(M20,M24)</f>
        <v>0</v>
      </c>
      <c r="N26" s="513">
        <f>SUM(N20,N24)</f>
        <v>0</v>
      </c>
      <c r="O26" s="346" t="s">
        <v>190</v>
      </c>
      <c r="P26" s="347">
        <f>SUM(P20,P24)</f>
        <v>1300</v>
      </c>
      <c r="Q26" s="513">
        <f>SUM(Q20,Q24)</f>
        <v>0</v>
      </c>
      <c r="R26" s="346"/>
      <c r="S26" s="347">
        <f>SUM(S20,S24)</f>
        <v>0</v>
      </c>
      <c r="T26" s="513">
        <f>SUM(T20,T24)</f>
        <v>0</v>
      </c>
      <c r="U26" s="25"/>
      <c r="V26" s="752"/>
    </row>
    <row r="27" spans="1:27" ht="13.5" customHeight="1" x14ac:dyDescent="0.15">
      <c r="A27" s="49"/>
      <c r="B27" s="49"/>
      <c r="C27" s="5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R27" s="51"/>
      <c r="S27" s="52"/>
      <c r="T27" s="52"/>
      <c r="V27" s="436"/>
    </row>
    <row r="28" spans="1:27" ht="17.25" customHeight="1" x14ac:dyDescent="0.15">
      <c r="A28" s="53"/>
      <c r="B28" s="53"/>
      <c r="C28" s="54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S28" s="31"/>
      <c r="V28" s="436"/>
    </row>
    <row r="29" spans="1:27" ht="13.5" customHeight="1" x14ac:dyDescent="0.15">
      <c r="V29" s="436"/>
    </row>
    <row r="30" spans="1:27" ht="13.5" customHeight="1" x14ac:dyDescent="0.15">
      <c r="V30" s="436"/>
    </row>
    <row r="31" spans="1:27" ht="13.5" customHeight="1" x14ac:dyDescent="0.15">
      <c r="T31" s="55" t="str">
        <f>市郡別!T53</f>
        <v>(2025・04)</v>
      </c>
    </row>
    <row r="32" spans="1:27" ht="13.5" customHeight="1" x14ac:dyDescent="0.15"/>
    <row r="33" ht="13.5" customHeight="1" x14ac:dyDescent="0.15"/>
    <row r="34" ht="13.5" customHeight="1" x14ac:dyDescent="0.15"/>
    <row r="35" ht="13.5" customHeight="1" x14ac:dyDescent="0.15"/>
  </sheetData>
  <mergeCells count="17">
    <mergeCell ref="A18:A19"/>
    <mergeCell ref="B18:B19"/>
    <mergeCell ref="A9:B17"/>
    <mergeCell ref="A22:B23"/>
    <mergeCell ref="V9:V11"/>
    <mergeCell ref="V12:V13"/>
    <mergeCell ref="V14:V26"/>
    <mergeCell ref="D14:E14"/>
    <mergeCell ref="A7:B8"/>
    <mergeCell ref="A2:F5"/>
    <mergeCell ref="T2:T5"/>
    <mergeCell ref="M3:N5"/>
    <mergeCell ref="O3:P5"/>
    <mergeCell ref="L2:L5"/>
    <mergeCell ref="G2:G5"/>
    <mergeCell ref="Q2:S5"/>
    <mergeCell ref="H2:K5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T9:T19 K17:K19 Q14:Q19 H14:H19 N9:N19 T22:T23 Q22:Q23 N22:N23 K22:K23 H22:H23 E22:E23" xr:uid="{00000000-0002-0000-0C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5665-BF4D-43A7-8813-EA38D3C42E2F}">
  <sheetPr codeName="Sheet16"/>
  <dimension ref="A1:Y39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7.625" defaultRowHeight="13.5" x14ac:dyDescent="0.15"/>
  <cols>
    <col min="1" max="1" width="3.75" style="11" customWidth="1"/>
    <col min="2" max="2" width="7.5" style="11" customWidth="1"/>
    <col min="3" max="3" width="8.5" style="11" customWidth="1"/>
    <col min="4" max="5" width="7.625" style="11" customWidth="1"/>
    <col min="6" max="6" width="8.5" style="11" customWidth="1"/>
    <col min="7" max="8" width="7.625" style="11" customWidth="1"/>
    <col min="9" max="9" width="8.5" style="11" customWidth="1"/>
    <col min="10" max="11" width="7.625" style="11" customWidth="1"/>
    <col min="12" max="12" width="8.5" style="11" customWidth="1"/>
    <col min="13" max="14" width="7.625" style="11" customWidth="1"/>
    <col min="15" max="15" width="8.5" style="11" customWidth="1"/>
    <col min="16" max="17" width="7.625" style="11" customWidth="1"/>
    <col min="18" max="18" width="8.5" style="11" customWidth="1"/>
    <col min="19" max="20" width="7.625" style="11" customWidth="1"/>
    <col min="21" max="21" width="8.5" style="11" customWidth="1"/>
    <col min="22" max="23" width="7.625" style="11" customWidth="1"/>
    <col min="24" max="24" width="1.625" style="11" customWidth="1"/>
    <col min="25" max="25" width="3.5" style="11" customWidth="1"/>
    <col min="26" max="16384" width="7.625" style="11"/>
  </cols>
  <sheetData>
    <row r="1" spans="1:25" s="7" customFormat="1" ht="19.5" customHeight="1" x14ac:dyDescent="0.15">
      <c r="A1" s="1" t="s">
        <v>154</v>
      </c>
      <c r="B1" s="2"/>
      <c r="C1" s="2"/>
      <c r="D1" s="2"/>
      <c r="E1" s="2"/>
      <c r="F1" s="2"/>
      <c r="G1" s="2"/>
      <c r="H1" s="3"/>
      <c r="I1" s="2" t="s">
        <v>155</v>
      </c>
      <c r="J1" s="2"/>
      <c r="K1" s="2"/>
      <c r="L1" s="3"/>
      <c r="M1" s="2" t="s">
        <v>156</v>
      </c>
      <c r="N1" s="3"/>
      <c r="O1" s="2" t="s">
        <v>172</v>
      </c>
      <c r="P1" s="2"/>
      <c r="Q1" s="2"/>
      <c r="R1" s="3"/>
      <c r="S1" s="930" t="s">
        <v>157</v>
      </c>
      <c r="T1" s="931"/>
      <c r="U1" s="931"/>
      <c r="V1" s="932"/>
      <c r="W1" s="56" t="s">
        <v>171</v>
      </c>
    </row>
    <row r="2" spans="1:25" ht="14.25" customHeight="1" x14ac:dyDescent="0.15">
      <c r="A2" s="948">
        <f>市郡別!A4</f>
        <v>0</v>
      </c>
      <c r="B2" s="949"/>
      <c r="C2" s="949"/>
      <c r="D2" s="949"/>
      <c r="E2" s="949"/>
      <c r="F2" s="949"/>
      <c r="G2" s="949"/>
      <c r="H2" s="788" t="s">
        <v>189</v>
      </c>
      <c r="I2" s="954">
        <f>市郡別!F4</f>
        <v>0</v>
      </c>
      <c r="J2" s="954"/>
      <c r="K2" s="954"/>
      <c r="L2" s="955"/>
      <c r="M2" s="949">
        <f>市郡別!J4</f>
        <v>0</v>
      </c>
      <c r="N2" s="960"/>
      <c r="O2" s="8" t="s">
        <v>169</v>
      </c>
      <c r="P2" s="57"/>
      <c r="Q2" s="8" t="s">
        <v>170</v>
      </c>
      <c r="R2" s="10"/>
      <c r="S2" s="963">
        <f>市郡別!O4</f>
        <v>0</v>
      </c>
      <c r="T2" s="964"/>
      <c r="U2" s="964"/>
      <c r="V2" s="965"/>
      <c r="W2" s="933">
        <f>S2</f>
        <v>0</v>
      </c>
    </row>
    <row r="3" spans="1:25" ht="14.25" customHeight="1" x14ac:dyDescent="0.15">
      <c r="A3" s="950"/>
      <c r="B3" s="951"/>
      <c r="C3" s="951"/>
      <c r="D3" s="951"/>
      <c r="E3" s="951"/>
      <c r="F3" s="951"/>
      <c r="G3" s="951"/>
      <c r="H3" s="789"/>
      <c r="I3" s="956"/>
      <c r="J3" s="956"/>
      <c r="K3" s="956"/>
      <c r="L3" s="957"/>
      <c r="M3" s="951"/>
      <c r="N3" s="961"/>
      <c r="O3" s="936">
        <f>SUM(E34,H34,K34,N34,Q34,T34,W34)</f>
        <v>0</v>
      </c>
      <c r="P3" s="937"/>
      <c r="Q3" s="942">
        <f>市郡別!L4</f>
        <v>0</v>
      </c>
      <c r="R3" s="943"/>
      <c r="S3" s="966"/>
      <c r="T3" s="967"/>
      <c r="U3" s="967"/>
      <c r="V3" s="968"/>
      <c r="W3" s="934"/>
    </row>
    <row r="4" spans="1:25" ht="14.25" customHeight="1" x14ac:dyDescent="0.15">
      <c r="A4" s="950"/>
      <c r="B4" s="951"/>
      <c r="C4" s="951"/>
      <c r="D4" s="951"/>
      <c r="E4" s="951"/>
      <c r="F4" s="951"/>
      <c r="G4" s="951"/>
      <c r="H4" s="789"/>
      <c r="I4" s="956"/>
      <c r="J4" s="956"/>
      <c r="K4" s="956"/>
      <c r="L4" s="957"/>
      <c r="M4" s="951"/>
      <c r="N4" s="961"/>
      <c r="O4" s="938"/>
      <c r="P4" s="939"/>
      <c r="Q4" s="944"/>
      <c r="R4" s="945"/>
      <c r="S4" s="966"/>
      <c r="T4" s="967"/>
      <c r="U4" s="967"/>
      <c r="V4" s="968"/>
      <c r="W4" s="934"/>
    </row>
    <row r="5" spans="1:25" ht="14.25" customHeight="1" thickBot="1" x14ac:dyDescent="0.2">
      <c r="A5" s="952"/>
      <c r="B5" s="953"/>
      <c r="C5" s="953"/>
      <c r="D5" s="953"/>
      <c r="E5" s="953"/>
      <c r="F5" s="953"/>
      <c r="G5" s="953"/>
      <c r="H5" s="790"/>
      <c r="I5" s="958"/>
      <c r="J5" s="958"/>
      <c r="K5" s="958"/>
      <c r="L5" s="959"/>
      <c r="M5" s="953"/>
      <c r="N5" s="962"/>
      <c r="O5" s="940"/>
      <c r="P5" s="941"/>
      <c r="Q5" s="946"/>
      <c r="R5" s="947"/>
      <c r="S5" s="969"/>
      <c r="T5" s="970"/>
      <c r="U5" s="970"/>
      <c r="V5" s="971"/>
      <c r="W5" s="935"/>
    </row>
    <row r="6" spans="1:25" ht="7.5" customHeight="1" thickBot="1" x14ac:dyDescent="0.2"/>
    <row r="7" spans="1:25" s="20" customFormat="1" ht="18" customHeight="1" thickBot="1" x14ac:dyDescent="0.2">
      <c r="A7" s="753" t="s">
        <v>168</v>
      </c>
      <c r="B7" s="754"/>
      <c r="C7" s="12" t="s">
        <v>192</v>
      </c>
      <c r="D7" s="13"/>
      <c r="E7" s="58"/>
      <c r="F7" s="17" t="s">
        <v>158</v>
      </c>
      <c r="G7" s="13"/>
      <c r="H7" s="58"/>
      <c r="I7" s="17" t="s">
        <v>159</v>
      </c>
      <c r="J7" s="13"/>
      <c r="K7" s="59"/>
      <c r="L7" s="17" t="s">
        <v>160</v>
      </c>
      <c r="M7" s="13"/>
      <c r="N7" s="58"/>
      <c r="O7" s="17" t="s">
        <v>160</v>
      </c>
      <c r="P7" s="13"/>
      <c r="Q7" s="14"/>
      <c r="R7" s="321" t="s">
        <v>160</v>
      </c>
      <c r="S7" s="13"/>
      <c r="T7" s="14"/>
      <c r="U7" s="17" t="s">
        <v>186</v>
      </c>
      <c r="V7" s="13"/>
      <c r="W7" s="18"/>
      <c r="X7" s="19"/>
    </row>
    <row r="8" spans="1:25" ht="15.75" customHeight="1" x14ac:dyDescent="0.15">
      <c r="A8" s="755"/>
      <c r="B8" s="756"/>
      <c r="C8" s="22" t="s">
        <v>162</v>
      </c>
      <c r="D8" s="22" t="s">
        <v>163</v>
      </c>
      <c r="E8" s="62" t="s">
        <v>164</v>
      </c>
      <c r="F8" s="22" t="s">
        <v>162</v>
      </c>
      <c r="G8" s="22" t="s">
        <v>163</v>
      </c>
      <c r="H8" s="62" t="s">
        <v>164</v>
      </c>
      <c r="I8" s="22" t="s">
        <v>162</v>
      </c>
      <c r="J8" s="22" t="s">
        <v>163</v>
      </c>
      <c r="K8" s="62" t="s">
        <v>164</v>
      </c>
      <c r="L8" s="22" t="s">
        <v>162</v>
      </c>
      <c r="M8" s="22" t="s">
        <v>163</v>
      </c>
      <c r="N8" s="62" t="s">
        <v>164</v>
      </c>
      <c r="O8" s="22" t="s">
        <v>162</v>
      </c>
      <c r="P8" s="22" t="s">
        <v>163</v>
      </c>
      <c r="Q8" s="62" t="s">
        <v>164</v>
      </c>
      <c r="R8" s="22" t="s">
        <v>162</v>
      </c>
      <c r="S8" s="63" t="s">
        <v>163</v>
      </c>
      <c r="T8" s="505" t="s">
        <v>164</v>
      </c>
      <c r="U8" s="63" t="s">
        <v>162</v>
      </c>
      <c r="V8" s="63" t="s">
        <v>163</v>
      </c>
      <c r="W8" s="62" t="s">
        <v>164</v>
      </c>
      <c r="X8" s="25"/>
    </row>
    <row r="9" spans="1:25" ht="15" customHeight="1" x14ac:dyDescent="0.15">
      <c r="A9" s="844" t="s">
        <v>460</v>
      </c>
      <c r="B9" s="926" t="s">
        <v>274</v>
      </c>
      <c r="C9" s="291" t="s">
        <v>661</v>
      </c>
      <c r="D9" s="27">
        <v>2800</v>
      </c>
      <c r="E9" s="183"/>
      <c r="F9" s="86" t="s">
        <v>82</v>
      </c>
      <c r="G9" s="27">
        <v>1400</v>
      </c>
      <c r="H9" s="183"/>
      <c r="I9" s="86" t="s">
        <v>82</v>
      </c>
      <c r="J9" s="64">
        <v>630</v>
      </c>
      <c r="K9" s="598"/>
      <c r="L9" s="214" t="s">
        <v>665</v>
      </c>
      <c r="M9" s="27">
        <v>1770</v>
      </c>
      <c r="N9" s="602"/>
      <c r="O9" s="86"/>
      <c r="P9" s="65">
        <v>0</v>
      </c>
      <c r="Q9" s="239"/>
      <c r="R9" s="86"/>
      <c r="S9" s="65"/>
      <c r="T9" s="239"/>
      <c r="U9" s="214"/>
      <c r="V9" s="86"/>
      <c r="W9" s="239"/>
      <c r="X9" s="25"/>
      <c r="Y9" s="870" t="s">
        <v>191</v>
      </c>
    </row>
    <row r="10" spans="1:25" ht="15" customHeight="1" x14ac:dyDescent="0.15">
      <c r="A10" s="845"/>
      <c r="B10" s="927"/>
      <c r="C10" s="291" t="s">
        <v>662</v>
      </c>
      <c r="D10" s="27">
        <v>2650</v>
      </c>
      <c r="E10" s="183"/>
      <c r="F10" s="86" t="s">
        <v>662</v>
      </c>
      <c r="G10" s="64" t="s">
        <v>915</v>
      </c>
      <c r="H10" s="239"/>
      <c r="I10" s="86" t="s">
        <v>538</v>
      </c>
      <c r="J10" s="27">
        <v>800</v>
      </c>
      <c r="K10" s="598"/>
      <c r="L10" s="86"/>
      <c r="M10" s="27">
        <v>0</v>
      </c>
      <c r="N10" s="303"/>
      <c r="O10" s="86"/>
      <c r="P10" s="65">
        <v>0</v>
      </c>
      <c r="Q10" s="239"/>
      <c r="R10" s="86"/>
      <c r="S10" s="27"/>
      <c r="T10" s="239"/>
      <c r="U10" s="86"/>
      <c r="V10" s="86"/>
      <c r="W10" s="239"/>
      <c r="X10" s="25"/>
      <c r="Y10" s="870"/>
    </row>
    <row r="11" spans="1:25" ht="15" customHeight="1" x14ac:dyDescent="0.15">
      <c r="A11" s="845"/>
      <c r="B11" s="927"/>
      <c r="C11" s="291"/>
      <c r="D11" s="64"/>
      <c r="E11" s="239"/>
      <c r="F11" s="291"/>
      <c r="G11" s="64"/>
      <c r="H11" s="239"/>
      <c r="I11" s="86" t="s">
        <v>83</v>
      </c>
      <c r="J11" s="27">
        <v>750</v>
      </c>
      <c r="K11" s="598"/>
      <c r="L11" s="86"/>
      <c r="M11" s="86"/>
      <c r="N11" s="303"/>
      <c r="O11" s="86"/>
      <c r="P11" s="65">
        <v>0</v>
      </c>
      <c r="Q11" s="239"/>
      <c r="R11" s="86"/>
      <c r="S11" s="27">
        <v>0</v>
      </c>
      <c r="T11" s="239"/>
      <c r="U11" s="86"/>
      <c r="V11" s="86"/>
      <c r="W11" s="239"/>
      <c r="X11" s="25"/>
      <c r="Y11" s="870"/>
    </row>
    <row r="12" spans="1:25" ht="15" customHeight="1" x14ac:dyDescent="0.15">
      <c r="A12" s="845"/>
      <c r="B12" s="927"/>
      <c r="C12" s="291" t="s">
        <v>80</v>
      </c>
      <c r="D12" s="27">
        <v>2150</v>
      </c>
      <c r="E12" s="183"/>
      <c r="F12" s="302"/>
      <c r="G12" s="27">
        <v>0</v>
      </c>
      <c r="H12" s="239"/>
      <c r="I12" s="86" t="s">
        <v>84</v>
      </c>
      <c r="J12" s="27">
        <v>200</v>
      </c>
      <c r="K12" s="598"/>
      <c r="L12" s="86"/>
      <c r="M12" s="27"/>
      <c r="N12" s="303"/>
      <c r="O12" s="86"/>
      <c r="P12" s="65">
        <v>0</v>
      </c>
      <c r="Q12" s="239"/>
      <c r="R12" s="86"/>
      <c r="S12" s="27">
        <v>0</v>
      </c>
      <c r="T12" s="239"/>
      <c r="U12" s="86"/>
      <c r="V12" s="86"/>
      <c r="W12" s="239"/>
      <c r="X12" s="25"/>
      <c r="Y12" s="871">
        <v>15</v>
      </c>
    </row>
    <row r="13" spans="1:25" ht="15" customHeight="1" x14ac:dyDescent="0.15">
      <c r="A13" s="845"/>
      <c r="B13" s="927"/>
      <c r="C13" s="291" t="s">
        <v>81</v>
      </c>
      <c r="D13" s="27">
        <v>2430</v>
      </c>
      <c r="E13" s="183"/>
      <c r="F13" s="86"/>
      <c r="G13" s="86"/>
      <c r="H13" s="239"/>
      <c r="I13" s="86" t="s">
        <v>488</v>
      </c>
      <c r="J13" s="27">
        <v>710</v>
      </c>
      <c r="K13" s="598"/>
      <c r="L13" s="86"/>
      <c r="M13" s="27"/>
      <c r="N13" s="303"/>
      <c r="O13" s="86"/>
      <c r="P13" s="65">
        <v>0</v>
      </c>
      <c r="Q13" s="239"/>
      <c r="R13" s="86"/>
      <c r="S13" s="27">
        <v>0</v>
      </c>
      <c r="T13" s="239"/>
      <c r="U13" s="86"/>
      <c r="V13" s="86"/>
      <c r="W13" s="239"/>
      <c r="X13" s="25"/>
      <c r="Y13" s="871"/>
    </row>
    <row r="14" spans="1:25" ht="15" customHeight="1" x14ac:dyDescent="0.15">
      <c r="A14" s="845"/>
      <c r="B14" s="927"/>
      <c r="C14" s="408" t="s">
        <v>469</v>
      </c>
      <c r="D14" s="27">
        <v>4970</v>
      </c>
      <c r="E14" s="183"/>
      <c r="F14" s="86"/>
      <c r="G14" s="86"/>
      <c r="H14" s="239"/>
      <c r="I14" s="369" t="s">
        <v>523</v>
      </c>
      <c r="J14" s="27">
        <v>900</v>
      </c>
      <c r="K14" s="183"/>
      <c r="L14" s="86"/>
      <c r="M14" s="27"/>
      <c r="N14" s="303"/>
      <c r="O14" s="86"/>
      <c r="P14" s="65">
        <v>0</v>
      </c>
      <c r="Q14" s="239"/>
      <c r="R14" s="86"/>
      <c r="S14" s="27">
        <v>0</v>
      </c>
      <c r="T14" s="239"/>
      <c r="U14" s="381"/>
      <c r="V14" s="86"/>
      <c r="W14" s="239"/>
      <c r="X14" s="25"/>
      <c r="Y14" s="751" t="s">
        <v>850</v>
      </c>
    </row>
    <row r="15" spans="1:25" ht="15" customHeight="1" x14ac:dyDescent="0.15">
      <c r="A15" s="845"/>
      <c r="B15" s="927"/>
      <c r="C15" s="377" t="s">
        <v>663</v>
      </c>
      <c r="D15" s="30">
        <v>550</v>
      </c>
      <c r="E15" s="198"/>
      <c r="F15" s="209"/>
      <c r="G15" s="30"/>
      <c r="H15" s="221"/>
      <c r="I15" s="86"/>
      <c r="J15" s="27"/>
      <c r="K15" s="239"/>
      <c r="L15" s="86"/>
      <c r="M15" s="27"/>
      <c r="N15" s="239"/>
      <c r="O15" s="86"/>
      <c r="P15" s="65"/>
      <c r="Q15" s="239"/>
      <c r="R15" s="86"/>
      <c r="S15" s="27"/>
      <c r="T15" s="239"/>
      <c r="U15" s="86"/>
      <c r="V15" s="27"/>
      <c r="W15" s="239"/>
      <c r="X15" s="25"/>
      <c r="Y15" s="751"/>
    </row>
    <row r="16" spans="1:25" ht="15" customHeight="1" x14ac:dyDescent="0.15">
      <c r="A16" s="845"/>
      <c r="B16" s="927"/>
      <c r="C16" s="209" t="s">
        <v>664</v>
      </c>
      <c r="D16" s="30">
        <v>420</v>
      </c>
      <c r="E16" s="198"/>
      <c r="F16" s="209" t="s">
        <v>882</v>
      </c>
      <c r="G16" s="30">
        <v>570</v>
      </c>
      <c r="H16" s="198"/>
      <c r="I16" s="86" t="s">
        <v>812</v>
      </c>
      <c r="J16" s="27">
        <v>80</v>
      </c>
      <c r="K16" s="183"/>
      <c r="L16" s="86"/>
      <c r="M16" s="27"/>
      <c r="N16" s="239"/>
      <c r="O16" s="86"/>
      <c r="P16" s="65"/>
      <c r="Q16" s="239"/>
      <c r="R16" s="86"/>
      <c r="S16" s="27"/>
      <c r="T16" s="239"/>
      <c r="U16" s="86"/>
      <c r="V16" s="27"/>
      <c r="W16" s="239"/>
      <c r="X16" s="25"/>
      <c r="Y16" s="751"/>
    </row>
    <row r="17" spans="1:25" ht="15" customHeight="1" x14ac:dyDescent="0.15">
      <c r="A17" s="845"/>
      <c r="B17" s="928"/>
      <c r="C17" s="213" t="s">
        <v>451</v>
      </c>
      <c r="D17" s="103">
        <v>100</v>
      </c>
      <c r="E17" s="186"/>
      <c r="F17" s="213"/>
      <c r="G17" s="204">
        <v>0</v>
      </c>
      <c r="H17" s="245">
        <v>0</v>
      </c>
      <c r="I17" s="213" t="s">
        <v>452</v>
      </c>
      <c r="J17" s="103">
        <v>30</v>
      </c>
      <c r="K17" s="186"/>
      <c r="L17" s="213"/>
      <c r="M17" s="103"/>
      <c r="N17" s="245"/>
      <c r="O17" s="213"/>
      <c r="P17" s="104"/>
      <c r="Q17" s="245"/>
      <c r="R17" s="213"/>
      <c r="S17" s="103">
        <v>0</v>
      </c>
      <c r="T17" s="245"/>
      <c r="U17" s="213"/>
      <c r="V17" s="103"/>
      <c r="W17" s="514"/>
      <c r="X17" s="25"/>
      <c r="Y17" s="751"/>
    </row>
    <row r="18" spans="1:25" ht="15" customHeight="1" x14ac:dyDescent="0.15">
      <c r="A18" s="845"/>
      <c r="B18" s="926" t="s">
        <v>281</v>
      </c>
      <c r="C18" s="218" t="s">
        <v>470</v>
      </c>
      <c r="D18" s="205">
        <v>2380</v>
      </c>
      <c r="E18" s="187"/>
      <c r="F18" s="100" t="s">
        <v>537</v>
      </c>
      <c r="G18" s="99">
        <v>650</v>
      </c>
      <c r="H18" s="187"/>
      <c r="I18" s="368" t="s">
        <v>471</v>
      </c>
      <c r="J18" s="99">
        <v>430</v>
      </c>
      <c r="K18" s="187"/>
      <c r="L18" s="368"/>
      <c r="M18" s="100"/>
      <c r="N18" s="243"/>
      <c r="O18" s="100"/>
      <c r="P18" s="102"/>
      <c r="Q18" s="243"/>
      <c r="R18" s="100"/>
      <c r="S18" s="102"/>
      <c r="T18" s="243"/>
      <c r="U18" s="100"/>
      <c r="V18" s="515"/>
      <c r="W18" s="243"/>
      <c r="X18" s="25"/>
      <c r="Y18" s="751"/>
    </row>
    <row r="19" spans="1:25" ht="15" customHeight="1" x14ac:dyDescent="0.15">
      <c r="A19" s="845"/>
      <c r="B19" s="927"/>
      <c r="C19" s="249"/>
      <c r="D19" s="27"/>
      <c r="E19" s="239"/>
      <c r="F19" s="86"/>
      <c r="G19" s="86"/>
      <c r="H19" s="401"/>
      <c r="I19" s="86" t="s">
        <v>86</v>
      </c>
      <c r="J19" s="27">
        <v>120</v>
      </c>
      <c r="K19" s="183"/>
      <c r="L19" s="86" t="s">
        <v>98</v>
      </c>
      <c r="M19" s="103">
        <v>70</v>
      </c>
      <c r="N19" s="183"/>
      <c r="O19" s="86"/>
      <c r="P19" s="65">
        <v>0</v>
      </c>
      <c r="Q19" s="239"/>
      <c r="R19" s="86"/>
      <c r="S19" s="27">
        <v>0</v>
      </c>
      <c r="T19" s="239"/>
      <c r="U19" s="86"/>
      <c r="V19" s="64">
        <v>0</v>
      </c>
      <c r="W19" s="239"/>
      <c r="X19" s="25"/>
      <c r="Y19" s="751"/>
    </row>
    <row r="20" spans="1:25" ht="15" customHeight="1" x14ac:dyDescent="0.15">
      <c r="A20" s="845"/>
      <c r="B20" s="927"/>
      <c r="C20" s="249" t="s">
        <v>87</v>
      </c>
      <c r="D20" s="27">
        <v>850</v>
      </c>
      <c r="E20" s="183"/>
      <c r="F20" s="86"/>
      <c r="G20" s="27">
        <v>0</v>
      </c>
      <c r="H20" s="402"/>
      <c r="I20" s="86" t="s">
        <v>96</v>
      </c>
      <c r="J20" s="27">
        <v>140</v>
      </c>
      <c r="K20" s="183"/>
      <c r="L20" s="86"/>
      <c r="M20" s="492"/>
      <c r="N20" s="576"/>
      <c r="O20" s="86"/>
      <c r="P20" s="65">
        <v>0</v>
      </c>
      <c r="Q20" s="239"/>
      <c r="R20" s="86"/>
      <c r="S20" s="27">
        <v>0</v>
      </c>
      <c r="T20" s="239"/>
      <c r="U20" s="86"/>
      <c r="V20" s="64">
        <v>0</v>
      </c>
      <c r="W20" s="239"/>
      <c r="X20" s="25"/>
      <c r="Y20" s="751"/>
    </row>
    <row r="21" spans="1:25" ht="15" customHeight="1" x14ac:dyDescent="0.15">
      <c r="A21" s="845"/>
      <c r="B21" s="927"/>
      <c r="C21" s="249" t="s">
        <v>88</v>
      </c>
      <c r="D21" s="27">
        <v>920</v>
      </c>
      <c r="E21" s="183"/>
      <c r="F21" s="86"/>
      <c r="G21" s="27">
        <v>0</v>
      </c>
      <c r="H21" s="239"/>
      <c r="I21" s="86"/>
      <c r="J21" s="86"/>
      <c r="K21" s="239"/>
      <c r="L21" s="86"/>
      <c r="M21" s="27">
        <v>0</v>
      </c>
      <c r="N21" s="239"/>
      <c r="O21" s="86"/>
      <c r="P21" s="65">
        <v>0</v>
      </c>
      <c r="Q21" s="239"/>
      <c r="R21" s="86"/>
      <c r="S21" s="27">
        <v>0</v>
      </c>
      <c r="T21" s="239"/>
      <c r="U21" s="86"/>
      <c r="V21" s="64">
        <v>0</v>
      </c>
      <c r="W21" s="239"/>
      <c r="X21" s="25"/>
      <c r="Y21" s="751"/>
    </row>
    <row r="22" spans="1:25" ht="15" customHeight="1" x14ac:dyDescent="0.15">
      <c r="A22" s="845"/>
      <c r="B22" s="929"/>
      <c r="C22" s="242" t="s">
        <v>89</v>
      </c>
      <c r="D22" s="47">
        <v>220</v>
      </c>
      <c r="E22" s="184"/>
      <c r="F22" s="210"/>
      <c r="G22" s="47">
        <v>0</v>
      </c>
      <c r="H22" s="240"/>
      <c r="I22" s="210"/>
      <c r="J22" s="47">
        <v>0</v>
      </c>
      <c r="K22" s="240"/>
      <c r="L22" s="210"/>
      <c r="M22" s="47">
        <v>0</v>
      </c>
      <c r="N22" s="240"/>
      <c r="O22" s="210"/>
      <c r="P22" s="69">
        <v>0</v>
      </c>
      <c r="Q22" s="240"/>
      <c r="R22" s="210"/>
      <c r="S22" s="47">
        <v>0</v>
      </c>
      <c r="T22" s="240"/>
      <c r="U22" s="210"/>
      <c r="V22" s="66">
        <v>0</v>
      </c>
      <c r="W22" s="240"/>
      <c r="X22" s="25"/>
      <c r="Y22" s="751"/>
    </row>
    <row r="23" spans="1:25" ht="15" customHeight="1" x14ac:dyDescent="0.15">
      <c r="A23" s="845"/>
      <c r="B23" s="70" t="s">
        <v>275</v>
      </c>
      <c r="C23" s="86" t="s">
        <v>85</v>
      </c>
      <c r="D23" s="27">
        <v>1330</v>
      </c>
      <c r="E23" s="183"/>
      <c r="F23" s="86"/>
      <c r="G23" s="27">
        <v>0</v>
      </c>
      <c r="H23" s="239"/>
      <c r="I23" s="86" t="s">
        <v>85</v>
      </c>
      <c r="J23" s="27">
        <v>540</v>
      </c>
      <c r="K23" s="183"/>
      <c r="L23" s="86"/>
      <c r="M23" s="27">
        <v>0</v>
      </c>
      <c r="N23" s="239"/>
      <c r="O23" s="86"/>
      <c r="P23" s="65">
        <v>0</v>
      </c>
      <c r="Q23" s="239"/>
      <c r="R23" s="86"/>
      <c r="S23" s="27">
        <v>0</v>
      </c>
      <c r="T23" s="239"/>
      <c r="U23" s="86"/>
      <c r="V23" s="64">
        <v>0</v>
      </c>
      <c r="W23" s="239"/>
      <c r="X23" s="25"/>
      <c r="Y23" s="751"/>
    </row>
    <row r="24" spans="1:25" ht="15" customHeight="1" x14ac:dyDescent="0.15">
      <c r="A24" s="860"/>
      <c r="B24" s="110" t="s">
        <v>276</v>
      </c>
      <c r="C24" s="86" t="s">
        <v>90</v>
      </c>
      <c r="D24" s="27">
        <v>590</v>
      </c>
      <c r="E24" s="183"/>
      <c r="F24" s="86" t="s">
        <v>93</v>
      </c>
      <c r="G24" s="27">
        <v>140</v>
      </c>
      <c r="H24" s="183"/>
      <c r="I24" s="86"/>
      <c r="J24" s="27">
        <v>0</v>
      </c>
      <c r="K24" s="239"/>
      <c r="L24" s="86"/>
      <c r="M24" s="27">
        <v>0</v>
      </c>
      <c r="N24" s="239"/>
      <c r="O24" s="86"/>
      <c r="P24" s="65">
        <v>0</v>
      </c>
      <c r="Q24" s="239"/>
      <c r="R24" s="86"/>
      <c r="S24" s="27">
        <v>0</v>
      </c>
      <c r="T24" s="239"/>
      <c r="U24" s="86"/>
      <c r="V24" s="64">
        <v>0</v>
      </c>
      <c r="W24" s="239"/>
      <c r="X24" s="25"/>
      <c r="Y24" s="751"/>
    </row>
    <row r="25" spans="1:25" ht="15" customHeight="1" thickBot="1" x14ac:dyDescent="0.2">
      <c r="A25" s="587">
        <f>SUM(D25,G25,J25,M25,P25,S25,V25)</f>
        <v>32290</v>
      </c>
      <c r="B25" s="586"/>
      <c r="C25" s="35" t="s">
        <v>165</v>
      </c>
      <c r="D25" s="36">
        <f>SUM(D9:D24)</f>
        <v>22360</v>
      </c>
      <c r="E25" s="37">
        <f>SUM(E9:E24)</f>
        <v>0</v>
      </c>
      <c r="F25" s="35" t="s">
        <v>165</v>
      </c>
      <c r="G25" s="36">
        <f>SUM(G9:G24)</f>
        <v>2760</v>
      </c>
      <c r="H25" s="37">
        <f>SUM(H9:H24)</f>
        <v>0</v>
      </c>
      <c r="I25" s="35" t="s">
        <v>165</v>
      </c>
      <c r="J25" s="36">
        <f>SUM(J9:J24)</f>
        <v>5330</v>
      </c>
      <c r="K25" s="37">
        <f>SUM(K9:K24)</f>
        <v>0</v>
      </c>
      <c r="L25" s="35" t="s">
        <v>165</v>
      </c>
      <c r="M25" s="36">
        <f>SUM(M9:M24)</f>
        <v>1840</v>
      </c>
      <c r="N25" s="37">
        <f>SUM(N9:N24)</f>
        <v>0</v>
      </c>
      <c r="O25" s="35"/>
      <c r="P25" s="36">
        <f>SUM(P9:P24)</f>
        <v>0</v>
      </c>
      <c r="Q25" s="37">
        <f>SUM(Q9:Q24)</f>
        <v>0</v>
      </c>
      <c r="R25" s="35"/>
      <c r="S25" s="36">
        <f>SUM(S9:S24)</f>
        <v>0</v>
      </c>
      <c r="T25" s="37">
        <f>SUM(T9:T24)</f>
        <v>0</v>
      </c>
      <c r="U25" s="35"/>
      <c r="V25" s="36">
        <f>SUM(V9:V24)</f>
        <v>0</v>
      </c>
      <c r="W25" s="37">
        <f>SUM(W9:W24)</f>
        <v>0</v>
      </c>
      <c r="X25" s="25"/>
      <c r="Y25" s="751"/>
    </row>
    <row r="26" spans="1:25" ht="15" customHeight="1" x14ac:dyDescent="0.15">
      <c r="A26" s="837" t="s">
        <v>829</v>
      </c>
      <c r="B26" s="838"/>
      <c r="C26" s="838"/>
      <c r="D26" s="838"/>
      <c r="E26" s="92"/>
      <c r="F26" s="93"/>
      <c r="G26" s="94"/>
      <c r="H26" s="92"/>
      <c r="I26" s="93"/>
      <c r="J26" s="94"/>
      <c r="K26" s="92"/>
      <c r="L26" s="93"/>
      <c r="M26" s="94"/>
      <c r="N26" s="92"/>
      <c r="O26" s="93"/>
      <c r="P26" s="94"/>
      <c r="Q26" s="92"/>
      <c r="R26" s="93"/>
      <c r="S26" s="94"/>
      <c r="T26" s="92"/>
      <c r="U26" s="122"/>
      <c r="V26" s="94"/>
      <c r="W26" s="95"/>
      <c r="Y26" s="751"/>
    </row>
    <row r="27" spans="1:25" ht="15" customHeight="1" thickBot="1" x14ac:dyDescent="0.2">
      <c r="A27" s="879"/>
      <c r="B27" s="880"/>
      <c r="C27" s="880"/>
      <c r="D27" s="880"/>
      <c r="E27" s="97"/>
      <c r="F27" s="354"/>
      <c r="G27" s="96"/>
      <c r="H27" s="97"/>
      <c r="I27" s="354"/>
      <c r="J27" s="96"/>
      <c r="K27" s="97"/>
      <c r="L27" s="354"/>
      <c r="M27" s="96"/>
      <c r="N27" s="97"/>
      <c r="O27" s="354"/>
      <c r="P27" s="96"/>
      <c r="Q27" s="97"/>
      <c r="R27" s="833" t="s">
        <v>282</v>
      </c>
      <c r="S27" s="833"/>
      <c r="T27" s="833"/>
      <c r="U27" s="502"/>
      <c r="V27" s="96"/>
      <c r="W27" s="355"/>
      <c r="Y27" s="751"/>
    </row>
    <row r="28" spans="1:25" ht="15" customHeight="1" x14ac:dyDescent="0.15">
      <c r="A28" s="923" t="s">
        <v>509</v>
      </c>
      <c r="B28" s="363" t="s">
        <v>277</v>
      </c>
      <c r="C28" s="282" t="s">
        <v>91</v>
      </c>
      <c r="D28" s="337">
        <v>380</v>
      </c>
      <c r="E28" s="364"/>
      <c r="F28" s="336"/>
      <c r="G28" s="337">
        <v>0</v>
      </c>
      <c r="H28" s="365"/>
      <c r="I28" s="336" t="s">
        <v>97</v>
      </c>
      <c r="J28" s="337">
        <v>150</v>
      </c>
      <c r="K28" s="364"/>
      <c r="L28" s="336"/>
      <c r="M28" s="283">
        <v>0</v>
      </c>
      <c r="N28" s="365"/>
      <c r="O28" s="336"/>
      <c r="P28" s="283"/>
      <c r="Q28" s="365"/>
      <c r="R28" s="336"/>
      <c r="S28" s="283"/>
      <c r="T28" s="365"/>
      <c r="U28" s="336"/>
      <c r="V28" s="283">
        <v>0</v>
      </c>
      <c r="W28" s="365"/>
      <c r="X28" s="25"/>
      <c r="Y28" s="751"/>
    </row>
    <row r="29" spans="1:25" ht="15" customHeight="1" x14ac:dyDescent="0.15">
      <c r="A29" s="924"/>
      <c r="B29" s="111" t="s">
        <v>278</v>
      </c>
      <c r="C29" s="549"/>
      <c r="D29" s="550"/>
      <c r="E29" s="551"/>
      <c r="F29" s="212" t="s">
        <v>94</v>
      </c>
      <c r="G29" s="32">
        <v>140</v>
      </c>
      <c r="H29" s="383"/>
      <c r="I29" s="212"/>
      <c r="J29" s="32">
        <v>0</v>
      </c>
      <c r="K29" s="244"/>
      <c r="L29" s="212"/>
      <c r="M29" s="73">
        <v>0</v>
      </c>
      <c r="N29" s="244"/>
      <c r="O29" s="212"/>
      <c r="P29" s="73"/>
      <c r="Q29" s="244"/>
      <c r="R29" s="113" t="s">
        <v>97</v>
      </c>
      <c r="S29" s="552">
        <v>180</v>
      </c>
      <c r="T29" s="383"/>
      <c r="U29" s="212"/>
      <c r="V29" s="73">
        <v>0</v>
      </c>
      <c r="W29" s="244"/>
      <c r="X29" s="25"/>
      <c r="Y29" s="751"/>
    </row>
    <row r="30" spans="1:25" ht="15" customHeight="1" x14ac:dyDescent="0.15">
      <c r="A30" s="924"/>
      <c r="B30" s="107" t="s">
        <v>279</v>
      </c>
      <c r="C30" s="216"/>
      <c r="D30" s="108">
        <v>0</v>
      </c>
      <c r="E30" s="246"/>
      <c r="F30" s="217" t="s">
        <v>95</v>
      </c>
      <c r="G30" s="108">
        <v>390</v>
      </c>
      <c r="H30" s="362"/>
      <c r="I30" s="217"/>
      <c r="J30" s="108"/>
      <c r="K30" s="246"/>
      <c r="L30" s="217"/>
      <c r="M30" s="157">
        <v>0</v>
      </c>
      <c r="N30" s="246"/>
      <c r="O30" s="217"/>
      <c r="P30" s="157"/>
      <c r="Q30" s="246"/>
      <c r="R30" s="217"/>
      <c r="S30" s="109">
        <v>0</v>
      </c>
      <c r="T30" s="246"/>
      <c r="U30" s="217"/>
      <c r="V30" s="157">
        <v>0</v>
      </c>
      <c r="W30" s="246"/>
      <c r="X30" s="25"/>
      <c r="Y30" s="751"/>
    </row>
    <row r="31" spans="1:25" ht="15" customHeight="1" x14ac:dyDescent="0.15">
      <c r="A31" s="925"/>
      <c r="B31" s="107" t="s">
        <v>280</v>
      </c>
      <c r="C31" s="217" t="s">
        <v>92</v>
      </c>
      <c r="D31" s="108">
        <v>330</v>
      </c>
      <c r="E31" s="362"/>
      <c r="F31" s="217"/>
      <c r="G31" s="108">
        <v>0</v>
      </c>
      <c r="H31" s="246"/>
      <c r="I31" s="217"/>
      <c r="J31" s="108">
        <v>0</v>
      </c>
      <c r="K31" s="246"/>
      <c r="L31" s="217"/>
      <c r="M31" s="157">
        <v>0</v>
      </c>
      <c r="N31" s="246"/>
      <c r="O31" s="217"/>
      <c r="P31" s="157"/>
      <c r="Q31" s="246"/>
      <c r="R31" s="217"/>
      <c r="S31" s="109">
        <v>0</v>
      </c>
      <c r="T31" s="246"/>
      <c r="U31" s="217"/>
      <c r="V31" s="157">
        <v>0</v>
      </c>
      <c r="W31" s="246"/>
      <c r="X31" s="25"/>
      <c r="Y31" s="751"/>
    </row>
    <row r="32" spans="1:25" ht="15" customHeight="1" thickBot="1" x14ac:dyDescent="0.2">
      <c r="A32" s="587">
        <f>SUM(D32,G32,J32,M32,P32,S32,V32)</f>
        <v>1570</v>
      </c>
      <c r="B32" s="586"/>
      <c r="C32" s="35" t="s">
        <v>165</v>
      </c>
      <c r="D32" s="36">
        <f>SUM(D28:D31)</f>
        <v>710</v>
      </c>
      <c r="E32" s="37">
        <f>SUM(E28:E31)</f>
        <v>0</v>
      </c>
      <c r="F32" s="35" t="s">
        <v>165</v>
      </c>
      <c r="G32" s="36">
        <f>SUM(G28:G31)</f>
        <v>530</v>
      </c>
      <c r="H32" s="37">
        <f>SUM(H28:H31)</f>
        <v>0</v>
      </c>
      <c r="I32" s="35" t="s">
        <v>165</v>
      </c>
      <c r="J32" s="36">
        <f>SUM(J28:J31)</f>
        <v>150</v>
      </c>
      <c r="K32" s="37">
        <f>SUM(K28:K31)</f>
        <v>0</v>
      </c>
      <c r="L32" s="35"/>
      <c r="M32" s="36"/>
      <c r="N32" s="37"/>
      <c r="O32" s="35"/>
      <c r="P32" s="36"/>
      <c r="Q32" s="37">
        <f>SUM(Q28:Q31)</f>
        <v>0</v>
      </c>
      <c r="R32" s="35" t="s">
        <v>165</v>
      </c>
      <c r="S32" s="36">
        <f>SUM(S28:S31)</f>
        <v>180</v>
      </c>
      <c r="T32" s="37">
        <f>SUM(T28:T31)</f>
        <v>0</v>
      </c>
      <c r="U32" s="105"/>
      <c r="V32" s="36">
        <f>SUM(V28:V31)</f>
        <v>0</v>
      </c>
      <c r="W32" s="37">
        <f>SUM(W28:W31)</f>
        <v>0</v>
      </c>
      <c r="X32" s="25"/>
      <c r="Y32" s="751"/>
    </row>
    <row r="33" spans="1:25" ht="15" customHeight="1" x14ac:dyDescent="0.15">
      <c r="A33" s="75"/>
      <c r="B33" s="76"/>
      <c r="C33" s="77"/>
      <c r="D33" s="78"/>
      <c r="E33" s="79"/>
      <c r="F33" s="77"/>
      <c r="G33" s="78"/>
      <c r="H33" s="79"/>
      <c r="I33" s="77"/>
      <c r="J33" s="78"/>
      <c r="K33" s="79"/>
      <c r="L33" s="77"/>
      <c r="M33" s="78"/>
      <c r="N33" s="79"/>
      <c r="O33" s="77"/>
      <c r="P33" s="78"/>
      <c r="Q33" s="79"/>
      <c r="R33" s="77"/>
      <c r="S33" s="78"/>
      <c r="T33" s="79"/>
      <c r="U33" s="507"/>
      <c r="V33" s="78"/>
      <c r="W33" s="67"/>
      <c r="X33" s="25"/>
      <c r="Y33" s="751"/>
    </row>
    <row r="34" spans="1:25" ht="15" customHeight="1" thickBot="1" x14ac:dyDescent="0.2">
      <c r="A34" s="587">
        <f>SUM(D34,G34,J34,M34,P34,S34,V34)</f>
        <v>33860</v>
      </c>
      <c r="B34" s="586"/>
      <c r="C34" s="80" t="s">
        <v>167</v>
      </c>
      <c r="D34" s="81">
        <f>SUM(D25,D32)</f>
        <v>23070</v>
      </c>
      <c r="E34" s="48">
        <f>SUM(E25,E32)</f>
        <v>0</v>
      </c>
      <c r="F34" s="80" t="s">
        <v>167</v>
      </c>
      <c r="G34" s="81">
        <f>SUM(G25,G32)</f>
        <v>3290</v>
      </c>
      <c r="H34" s="48">
        <f>SUM(H25,H32)</f>
        <v>0</v>
      </c>
      <c r="I34" s="80" t="s">
        <v>167</v>
      </c>
      <c r="J34" s="81">
        <f>SUM(J25,J32)</f>
        <v>5480</v>
      </c>
      <c r="K34" s="48">
        <f>SUM(K25,K32)</f>
        <v>0</v>
      </c>
      <c r="L34" s="80" t="s">
        <v>167</v>
      </c>
      <c r="M34" s="81">
        <f>SUM(M25,M32)</f>
        <v>1840</v>
      </c>
      <c r="N34" s="48">
        <f>SUM(N25,N32)</f>
        <v>0</v>
      </c>
      <c r="O34" s="80"/>
      <c r="P34" s="81">
        <f>SUM(P25,P32)</f>
        <v>0</v>
      </c>
      <c r="Q34" s="48">
        <f>SUM(Q25,Q32)</f>
        <v>0</v>
      </c>
      <c r="R34" s="80" t="s">
        <v>167</v>
      </c>
      <c r="S34" s="81">
        <f>SUM(S25,S32)</f>
        <v>180</v>
      </c>
      <c r="T34" s="48">
        <f>SUM(T25,T32)</f>
        <v>0</v>
      </c>
      <c r="U34" s="506"/>
      <c r="V34" s="81">
        <f>SUM(V25,V32)</f>
        <v>0</v>
      </c>
      <c r="W34" s="48">
        <f>SUM(W25,W32)</f>
        <v>0</v>
      </c>
      <c r="X34" s="25"/>
      <c r="Y34" s="751"/>
    </row>
    <row r="35" spans="1:25" s="31" customFormat="1" ht="13.5" customHeight="1" x14ac:dyDescent="0.15">
      <c r="A35" s="82"/>
      <c r="B35" s="82"/>
      <c r="C35" s="50"/>
      <c r="U35" s="454"/>
      <c r="V35" s="455"/>
      <c r="W35" s="52"/>
      <c r="X35" s="11"/>
      <c r="Y35" s="11"/>
    </row>
    <row r="36" spans="1:25" s="31" customFormat="1" ht="17.25" customHeight="1" x14ac:dyDescent="0.15">
      <c r="A36" s="53"/>
      <c r="B36" s="53"/>
      <c r="C36" s="54"/>
      <c r="W36" s="11"/>
      <c r="X36" s="11"/>
      <c r="Y36" s="11"/>
    </row>
    <row r="37" spans="1:25" s="31" customFormat="1" ht="13.5" customHeight="1" x14ac:dyDescent="0.15">
      <c r="U37" s="11"/>
      <c r="V37" s="11"/>
      <c r="W37" s="82"/>
      <c r="X37" s="11"/>
    </row>
    <row r="39" spans="1:25" x14ac:dyDescent="0.15">
      <c r="W39" s="83" t="str">
        <f>市郡別!T53</f>
        <v>(2025・04)</v>
      </c>
    </row>
  </sheetData>
  <mergeCells count="19">
    <mergeCell ref="S1:V1"/>
    <mergeCell ref="W2:W5"/>
    <mergeCell ref="O3:P5"/>
    <mergeCell ref="Q3:R5"/>
    <mergeCell ref="A7:B8"/>
    <mergeCell ref="A2:G5"/>
    <mergeCell ref="H2:H5"/>
    <mergeCell ref="I2:L5"/>
    <mergeCell ref="M2:N5"/>
    <mergeCell ref="S2:V5"/>
    <mergeCell ref="A28:A31"/>
    <mergeCell ref="A26:D27"/>
    <mergeCell ref="Y14:Y34"/>
    <mergeCell ref="Y9:Y11"/>
    <mergeCell ref="A9:A24"/>
    <mergeCell ref="Y12:Y13"/>
    <mergeCell ref="B9:B17"/>
    <mergeCell ref="B18:B22"/>
    <mergeCell ref="R27:T27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K28:K31 T28:T31 H31 Q28:Q31 N28:N31 W28:W31 H11:H15 H28 K24 T9:T24 Q9:Q24 N9:N24 W9:W24 H20:H24" xr:uid="{00000000-0002-0000-0D00-000000000000}">
      <formula1>10</formula1>
      <formula2>G9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18704-F9B3-4A01-9458-7661583FD439}">
  <sheetPr codeName="Sheet17"/>
  <dimension ref="A1:Y47"/>
  <sheetViews>
    <sheetView showZeros="0" zoomScale="85" zoomScaleNormal="85" workbookViewId="0">
      <selection activeCell="A4" sqref="A4:D4"/>
    </sheetView>
  </sheetViews>
  <sheetFormatPr defaultColWidth="7.625" defaultRowHeight="13.5" x14ac:dyDescent="0.15"/>
  <cols>
    <col min="1" max="1" width="3.75" style="11" customWidth="1"/>
    <col min="2" max="2" width="7.5" style="11" customWidth="1"/>
    <col min="3" max="3" width="8.5" style="11" customWidth="1"/>
    <col min="4" max="5" width="7.625" style="11" customWidth="1"/>
    <col min="6" max="6" width="8.5" style="11" customWidth="1"/>
    <col min="7" max="8" width="7.625" style="11" customWidth="1"/>
    <col min="9" max="9" width="8.5" style="11" customWidth="1"/>
    <col min="10" max="11" width="7.625" style="11" customWidth="1"/>
    <col min="12" max="12" width="8.5" style="11" customWidth="1"/>
    <col min="13" max="14" width="7.625" style="11" customWidth="1"/>
    <col min="15" max="15" width="8.5" style="11" customWidth="1"/>
    <col min="16" max="17" width="7.625" style="11" customWidth="1"/>
    <col min="18" max="18" width="8.5" style="11" customWidth="1"/>
    <col min="19" max="20" width="7.625" style="11" customWidth="1"/>
    <col min="21" max="21" width="8.5" style="11" customWidth="1"/>
    <col min="22" max="23" width="7.625" style="11" customWidth="1"/>
    <col min="24" max="24" width="1.625" style="11" customWidth="1"/>
    <col min="25" max="25" width="3.5" style="11" customWidth="1"/>
    <col min="26" max="16384" width="7.625" style="11"/>
  </cols>
  <sheetData>
    <row r="1" spans="1:25" s="7" customFormat="1" ht="19.5" customHeight="1" x14ac:dyDescent="0.15">
      <c r="A1" s="1" t="s">
        <v>154</v>
      </c>
      <c r="B1" s="2"/>
      <c r="C1" s="2"/>
      <c r="D1" s="2"/>
      <c r="E1" s="2"/>
      <c r="F1" s="2"/>
      <c r="G1" s="2"/>
      <c r="H1" s="3"/>
      <c r="I1" s="2" t="s">
        <v>155</v>
      </c>
      <c r="J1" s="2"/>
      <c r="K1" s="2"/>
      <c r="L1" s="3"/>
      <c r="M1" s="2" t="s">
        <v>156</v>
      </c>
      <c r="N1" s="3"/>
      <c r="O1" s="2" t="s">
        <v>172</v>
      </c>
      <c r="P1" s="2"/>
      <c r="Q1" s="2"/>
      <c r="R1" s="3"/>
      <c r="S1" s="930" t="s">
        <v>157</v>
      </c>
      <c r="T1" s="931"/>
      <c r="U1" s="931"/>
      <c r="V1" s="932"/>
      <c r="W1" s="56" t="s">
        <v>171</v>
      </c>
    </row>
    <row r="2" spans="1:25" ht="14.25" customHeight="1" x14ac:dyDescent="0.15">
      <c r="A2" s="948">
        <f>市郡別!A4</f>
        <v>0</v>
      </c>
      <c r="B2" s="949"/>
      <c r="C2" s="949"/>
      <c r="D2" s="949"/>
      <c r="E2" s="949"/>
      <c r="F2" s="949"/>
      <c r="G2" s="949"/>
      <c r="H2" s="788" t="s">
        <v>189</v>
      </c>
      <c r="I2" s="954">
        <f>市郡別!F4</f>
        <v>0</v>
      </c>
      <c r="J2" s="954"/>
      <c r="K2" s="954"/>
      <c r="L2" s="955"/>
      <c r="M2" s="949">
        <f>市郡別!J4</f>
        <v>0</v>
      </c>
      <c r="N2" s="960"/>
      <c r="O2" s="8" t="s">
        <v>169</v>
      </c>
      <c r="P2" s="57"/>
      <c r="Q2" s="8" t="s">
        <v>170</v>
      </c>
      <c r="R2" s="10"/>
      <c r="S2" s="963">
        <f>市郡別!O4</f>
        <v>0</v>
      </c>
      <c r="T2" s="964"/>
      <c r="U2" s="964"/>
      <c r="V2" s="965"/>
      <c r="W2" s="933">
        <f>S2</f>
        <v>0</v>
      </c>
    </row>
    <row r="3" spans="1:25" ht="14.25" customHeight="1" x14ac:dyDescent="0.15">
      <c r="A3" s="950"/>
      <c r="B3" s="951"/>
      <c r="C3" s="951"/>
      <c r="D3" s="951"/>
      <c r="E3" s="951"/>
      <c r="F3" s="951"/>
      <c r="G3" s="951"/>
      <c r="H3" s="789"/>
      <c r="I3" s="956"/>
      <c r="J3" s="956"/>
      <c r="K3" s="956"/>
      <c r="L3" s="957"/>
      <c r="M3" s="951"/>
      <c r="N3" s="961"/>
      <c r="O3" s="936">
        <f>E42+H42+K42+N42+Q42+T42+W42</f>
        <v>0</v>
      </c>
      <c r="P3" s="937"/>
      <c r="Q3" s="942">
        <f>市郡別!L4</f>
        <v>0</v>
      </c>
      <c r="R3" s="943"/>
      <c r="S3" s="966"/>
      <c r="T3" s="967"/>
      <c r="U3" s="967"/>
      <c r="V3" s="968"/>
      <c r="W3" s="934"/>
    </row>
    <row r="4" spans="1:25" ht="14.25" customHeight="1" x14ac:dyDescent="0.15">
      <c r="A4" s="950"/>
      <c r="B4" s="951"/>
      <c r="C4" s="951"/>
      <c r="D4" s="951"/>
      <c r="E4" s="974"/>
      <c r="F4" s="951"/>
      <c r="G4" s="951"/>
      <c r="H4" s="789"/>
      <c r="I4" s="956"/>
      <c r="J4" s="956"/>
      <c r="K4" s="956"/>
      <c r="L4" s="957"/>
      <c r="M4" s="951"/>
      <c r="N4" s="961"/>
      <c r="O4" s="938"/>
      <c r="P4" s="939"/>
      <c r="Q4" s="944"/>
      <c r="R4" s="945"/>
      <c r="S4" s="966"/>
      <c r="T4" s="967"/>
      <c r="U4" s="967"/>
      <c r="V4" s="968"/>
      <c r="W4" s="934"/>
    </row>
    <row r="5" spans="1:25" ht="14.25" customHeight="1" thickBot="1" x14ac:dyDescent="0.2">
      <c r="A5" s="952"/>
      <c r="B5" s="953"/>
      <c r="C5" s="953"/>
      <c r="D5" s="953"/>
      <c r="E5" s="953"/>
      <c r="F5" s="953"/>
      <c r="G5" s="953"/>
      <c r="H5" s="790"/>
      <c r="I5" s="958"/>
      <c r="J5" s="958"/>
      <c r="K5" s="958"/>
      <c r="L5" s="959"/>
      <c r="M5" s="953"/>
      <c r="N5" s="962"/>
      <c r="O5" s="940"/>
      <c r="P5" s="941"/>
      <c r="Q5" s="946"/>
      <c r="R5" s="947"/>
      <c r="S5" s="969"/>
      <c r="T5" s="970"/>
      <c r="U5" s="970"/>
      <c r="V5" s="971"/>
      <c r="W5" s="935"/>
    </row>
    <row r="6" spans="1:25" ht="7.5" customHeight="1" thickBot="1" x14ac:dyDescent="0.2"/>
    <row r="7" spans="1:25" s="20" customFormat="1" ht="18" customHeight="1" thickBot="1" x14ac:dyDescent="0.2">
      <c r="A7" s="753" t="s">
        <v>168</v>
      </c>
      <c r="B7" s="754"/>
      <c r="C7" s="12" t="s">
        <v>309</v>
      </c>
      <c r="D7" s="13"/>
      <c r="E7" s="58"/>
      <c r="F7" s="17"/>
      <c r="G7" s="13"/>
      <c r="H7" s="58"/>
      <c r="I7" s="17" t="s">
        <v>159</v>
      </c>
      <c r="J7" s="13"/>
      <c r="K7" s="59"/>
      <c r="L7" s="17" t="s">
        <v>160</v>
      </c>
      <c r="M7" s="13"/>
      <c r="N7" s="58"/>
      <c r="O7" s="321" t="s">
        <v>160</v>
      </c>
      <c r="P7" s="13"/>
      <c r="Q7" s="14"/>
      <c r="R7" s="17" t="s">
        <v>858</v>
      </c>
      <c r="S7" s="13"/>
      <c r="T7" s="58"/>
      <c r="U7" s="17" t="s">
        <v>859</v>
      </c>
      <c r="V7" s="13"/>
      <c r="W7" s="61"/>
      <c r="X7" s="19"/>
    </row>
    <row r="8" spans="1:25" ht="15.75" customHeight="1" x14ac:dyDescent="0.15">
      <c r="A8" s="755"/>
      <c r="B8" s="756"/>
      <c r="C8" s="22" t="s">
        <v>162</v>
      </c>
      <c r="D8" s="22" t="s">
        <v>163</v>
      </c>
      <c r="E8" s="62" t="s">
        <v>164</v>
      </c>
      <c r="F8" s="22" t="s">
        <v>162</v>
      </c>
      <c r="G8" s="22" t="s">
        <v>163</v>
      </c>
      <c r="H8" s="62" t="s">
        <v>164</v>
      </c>
      <c r="I8" s="22" t="s">
        <v>162</v>
      </c>
      <c r="J8" s="22" t="s">
        <v>163</v>
      </c>
      <c r="K8" s="62" t="s">
        <v>164</v>
      </c>
      <c r="L8" s="22" t="s">
        <v>162</v>
      </c>
      <c r="M8" s="22" t="s">
        <v>163</v>
      </c>
      <c r="N8" s="62" t="s">
        <v>164</v>
      </c>
      <c r="O8" s="22" t="s">
        <v>162</v>
      </c>
      <c r="P8" s="22" t="s">
        <v>163</v>
      </c>
      <c r="Q8" s="62" t="s">
        <v>164</v>
      </c>
      <c r="R8" s="22" t="s">
        <v>162</v>
      </c>
      <c r="S8" s="63" t="s">
        <v>163</v>
      </c>
      <c r="T8" s="505" t="s">
        <v>164</v>
      </c>
      <c r="U8" s="63" t="s">
        <v>162</v>
      </c>
      <c r="V8" s="63" t="s">
        <v>163</v>
      </c>
      <c r="W8" s="62" t="s">
        <v>164</v>
      </c>
      <c r="X8" s="25"/>
    </row>
    <row r="9" spans="1:25" ht="15" customHeight="1" x14ac:dyDescent="0.15">
      <c r="A9" s="844" t="s">
        <v>283</v>
      </c>
      <c r="B9" s="986" t="s">
        <v>432</v>
      </c>
      <c r="C9" s="218" t="s">
        <v>102</v>
      </c>
      <c r="D9" s="205">
        <v>440</v>
      </c>
      <c r="E9" s="187"/>
      <c r="F9" s="100" t="s">
        <v>102</v>
      </c>
      <c r="G9" s="205">
        <v>440</v>
      </c>
      <c r="H9" s="187"/>
      <c r="I9" s="100" t="s">
        <v>99</v>
      </c>
      <c r="J9" s="99">
        <v>110</v>
      </c>
      <c r="K9" s="187"/>
      <c r="L9" s="100"/>
      <c r="M9" s="205">
        <v>0</v>
      </c>
      <c r="N9" s="243"/>
      <c r="O9" s="100"/>
      <c r="P9" s="205">
        <v>0</v>
      </c>
      <c r="Q9" s="243"/>
      <c r="R9" s="100"/>
      <c r="S9" s="382"/>
      <c r="T9" s="243"/>
      <c r="U9" s="100"/>
      <c r="V9" s="205">
        <v>0</v>
      </c>
      <c r="W9" s="243"/>
      <c r="X9" s="25"/>
      <c r="Y9" s="870" t="s">
        <v>191</v>
      </c>
    </row>
    <row r="10" spans="1:25" ht="15" customHeight="1" x14ac:dyDescent="0.15">
      <c r="A10" s="845"/>
      <c r="B10" s="987"/>
      <c r="C10" s="209" t="s">
        <v>103</v>
      </c>
      <c r="D10" s="71">
        <v>130</v>
      </c>
      <c r="E10" s="185"/>
      <c r="F10" s="211" t="s">
        <v>103</v>
      </c>
      <c r="G10" s="71">
        <v>130</v>
      </c>
      <c r="H10" s="185"/>
      <c r="I10" s="211" t="s">
        <v>108</v>
      </c>
      <c r="J10" s="30">
        <v>30</v>
      </c>
      <c r="K10" s="185"/>
      <c r="L10" s="211"/>
      <c r="M10" s="71">
        <v>0</v>
      </c>
      <c r="N10" s="241"/>
      <c r="O10" s="211"/>
      <c r="P10" s="71">
        <v>0</v>
      </c>
      <c r="Q10" s="241"/>
      <c r="R10" s="211" t="s">
        <v>108</v>
      </c>
      <c r="S10" s="30">
        <v>10</v>
      </c>
      <c r="T10" s="185"/>
      <c r="U10" s="211"/>
      <c r="V10" s="71">
        <v>0</v>
      </c>
      <c r="W10" s="241"/>
      <c r="X10" s="25"/>
      <c r="Y10" s="870"/>
    </row>
    <row r="11" spans="1:25" ht="15" customHeight="1" x14ac:dyDescent="0.15">
      <c r="A11" s="845"/>
      <c r="B11" s="987"/>
      <c r="C11" s="209" t="s">
        <v>104</v>
      </c>
      <c r="D11" s="71">
        <v>730</v>
      </c>
      <c r="E11" s="185"/>
      <c r="F11" s="211" t="s">
        <v>104</v>
      </c>
      <c r="G11" s="71">
        <v>870</v>
      </c>
      <c r="H11" s="185"/>
      <c r="I11" s="211" t="s">
        <v>109</v>
      </c>
      <c r="J11" s="30">
        <v>150</v>
      </c>
      <c r="K11" s="185"/>
      <c r="L11" s="211"/>
      <c r="M11" s="71">
        <v>0</v>
      </c>
      <c r="N11" s="241"/>
      <c r="O11" s="211"/>
      <c r="P11" s="71">
        <v>0</v>
      </c>
      <c r="Q11" s="241"/>
      <c r="R11" s="211" t="s">
        <v>109</v>
      </c>
      <c r="S11" s="72">
        <v>10</v>
      </c>
      <c r="T11" s="185"/>
      <c r="U11" s="211"/>
      <c r="V11" s="71">
        <v>0</v>
      </c>
      <c r="W11" s="241"/>
      <c r="X11" s="25"/>
      <c r="Y11" s="870"/>
    </row>
    <row r="12" spans="1:25" ht="15" customHeight="1" x14ac:dyDescent="0.15">
      <c r="A12" s="845"/>
      <c r="B12" s="987"/>
      <c r="C12" s="209"/>
      <c r="D12" s="71">
        <v>0</v>
      </c>
      <c r="E12" s="241"/>
      <c r="F12" s="211"/>
      <c r="G12" s="71">
        <v>0</v>
      </c>
      <c r="H12" s="241"/>
      <c r="I12" s="211" t="s">
        <v>110</v>
      </c>
      <c r="J12" s="30">
        <v>10</v>
      </c>
      <c r="K12" s="185"/>
      <c r="L12" s="211"/>
      <c r="M12" s="71">
        <v>0</v>
      </c>
      <c r="N12" s="241"/>
      <c r="O12" s="211"/>
      <c r="P12" s="71">
        <v>0</v>
      </c>
      <c r="Q12" s="241"/>
      <c r="R12" s="211" t="s">
        <v>110</v>
      </c>
      <c r="S12" s="30">
        <v>20</v>
      </c>
      <c r="T12" s="185"/>
      <c r="U12" s="211"/>
      <c r="V12" s="71">
        <v>0</v>
      </c>
      <c r="W12" s="241"/>
      <c r="X12" s="25"/>
      <c r="Y12" s="871">
        <v>16</v>
      </c>
    </row>
    <row r="13" spans="1:25" ht="15" customHeight="1" x14ac:dyDescent="0.15">
      <c r="A13" s="845"/>
      <c r="B13" s="987"/>
      <c r="C13" s="209" t="s">
        <v>105</v>
      </c>
      <c r="D13" s="71">
        <v>350</v>
      </c>
      <c r="E13" s="185"/>
      <c r="F13" s="211" t="s">
        <v>105</v>
      </c>
      <c r="G13" s="71">
        <v>390</v>
      </c>
      <c r="H13" s="185"/>
      <c r="I13" s="211"/>
      <c r="J13" s="30">
        <v>0</v>
      </c>
      <c r="K13" s="241"/>
      <c r="L13" s="211"/>
      <c r="M13" s="71">
        <v>0</v>
      </c>
      <c r="N13" s="241"/>
      <c r="O13" s="211"/>
      <c r="P13" s="71">
        <v>0</v>
      </c>
      <c r="Q13" s="241"/>
      <c r="R13" s="211"/>
      <c r="S13" s="553"/>
      <c r="T13" s="554"/>
      <c r="U13" s="211"/>
      <c r="V13" s="71">
        <v>0</v>
      </c>
      <c r="W13" s="241"/>
      <c r="X13" s="25"/>
      <c r="Y13" s="871"/>
    </row>
    <row r="14" spans="1:25" ht="15" customHeight="1" x14ac:dyDescent="0.15">
      <c r="A14" s="985"/>
      <c r="B14" s="891"/>
      <c r="C14" s="555" t="s">
        <v>284</v>
      </c>
      <c r="D14" s="556"/>
      <c r="E14" s="557"/>
      <c r="F14" s="558" t="s">
        <v>288</v>
      </c>
      <c r="G14" s="556"/>
      <c r="H14" s="557"/>
      <c r="I14" s="212"/>
      <c r="J14" s="32">
        <v>0</v>
      </c>
      <c r="K14" s="244"/>
      <c r="L14" s="212"/>
      <c r="M14" s="73">
        <v>0</v>
      </c>
      <c r="N14" s="244"/>
      <c r="O14" s="212"/>
      <c r="P14" s="73">
        <v>0</v>
      </c>
      <c r="Q14" s="244"/>
      <c r="R14" s="212"/>
      <c r="S14" s="32">
        <v>0</v>
      </c>
      <c r="T14" s="244"/>
      <c r="U14" s="212"/>
      <c r="V14" s="73">
        <v>0</v>
      </c>
      <c r="W14" s="244"/>
      <c r="X14" s="25"/>
      <c r="Y14" s="751" t="s">
        <v>545</v>
      </c>
    </row>
    <row r="15" spans="1:25" ht="15" customHeight="1" thickBot="1" x14ac:dyDescent="0.2">
      <c r="A15" s="87" t="str">
        <f>"平日計"&amp;TEXT(D15+J15+M15+P15+S15+V15,"#,##0")&amp;""</f>
        <v>平日計1,990</v>
      </c>
      <c r="B15" s="88"/>
      <c r="C15" s="35" t="s">
        <v>860</v>
      </c>
      <c r="D15" s="36">
        <f>SUM(D9:D14)</f>
        <v>1650</v>
      </c>
      <c r="E15" s="37">
        <f>SUM(E9:E14)</f>
        <v>0</v>
      </c>
      <c r="F15" s="35" t="s">
        <v>165</v>
      </c>
      <c r="G15" s="36">
        <f>SUM(G9:G14)</f>
        <v>1830</v>
      </c>
      <c r="H15" s="37">
        <f>SUM(H9:H14)</f>
        <v>0</v>
      </c>
      <c r="I15" s="35" t="s">
        <v>165</v>
      </c>
      <c r="J15" s="36">
        <f>SUM(J9:J14)</f>
        <v>300</v>
      </c>
      <c r="K15" s="37">
        <f>SUM(K9:K14)</f>
        <v>0</v>
      </c>
      <c r="L15" s="35"/>
      <c r="M15" s="36">
        <f>SUM(M9:M14)</f>
        <v>0</v>
      </c>
      <c r="N15" s="37">
        <f>SUM(N9:N14)</f>
        <v>0</v>
      </c>
      <c r="O15" s="35"/>
      <c r="P15" s="36">
        <f>SUM(P9:P14)</f>
        <v>0</v>
      </c>
      <c r="Q15" s="37">
        <f>SUM(Q9:Q14)</f>
        <v>0</v>
      </c>
      <c r="R15" s="35" t="s">
        <v>165</v>
      </c>
      <c r="S15" s="36">
        <f>SUM(S9:S14)</f>
        <v>40</v>
      </c>
      <c r="T15" s="37">
        <f>SUM(T9:T14)</f>
        <v>0</v>
      </c>
      <c r="U15" s="105"/>
      <c r="V15" s="36">
        <f>SUM(V9:V14)</f>
        <v>0</v>
      </c>
      <c r="W15" s="37">
        <f>SUM(W9:W14)</f>
        <v>0</v>
      </c>
      <c r="X15" s="25"/>
      <c r="Y15" s="751"/>
    </row>
    <row r="16" spans="1:25" ht="15" customHeight="1" thickBot="1" x14ac:dyDescent="0.2">
      <c r="A16" s="529" t="str">
        <f>"休日計"&amp;TEXT(G15+J15+M15+P15+S15+V15,"#,##0")&amp;""</f>
        <v>休日計2,170</v>
      </c>
      <c r="B16" s="530"/>
      <c r="C16" s="89"/>
      <c r="D16" s="90"/>
      <c r="E16" s="91"/>
      <c r="F16" s="89"/>
      <c r="G16" s="90"/>
      <c r="H16" s="91"/>
      <c r="I16" s="89"/>
      <c r="J16" s="90"/>
      <c r="K16" s="91"/>
      <c r="L16" s="89"/>
      <c r="M16" s="90"/>
      <c r="N16" s="91"/>
      <c r="O16" s="89"/>
      <c r="P16" s="90"/>
      <c r="Q16" s="91"/>
      <c r="R16" s="89"/>
      <c r="S16" s="90"/>
      <c r="T16" s="91"/>
      <c r="U16" s="89"/>
      <c r="V16" s="90"/>
      <c r="W16" s="91"/>
      <c r="X16" s="25"/>
      <c r="Y16" s="751"/>
    </row>
    <row r="17" spans="1:25" ht="15" customHeight="1" x14ac:dyDescent="0.15">
      <c r="A17" s="837" t="s">
        <v>511</v>
      </c>
      <c r="B17" s="838"/>
      <c r="C17" s="838"/>
      <c r="D17" s="838"/>
      <c r="E17" s="92"/>
      <c r="F17" s="93"/>
      <c r="G17" s="94"/>
      <c r="H17" s="92"/>
      <c r="I17" s="93"/>
      <c r="J17" s="94"/>
      <c r="K17" s="92"/>
      <c r="L17" s="93"/>
      <c r="M17" s="94"/>
      <c r="N17" s="92"/>
      <c r="O17" s="93"/>
      <c r="P17" s="94"/>
      <c r="Q17" s="92"/>
      <c r="R17" s="93"/>
      <c r="S17" s="94"/>
      <c r="T17" s="92"/>
      <c r="U17" s="122"/>
      <c r="V17" s="94"/>
      <c r="W17" s="95"/>
      <c r="Y17" s="751"/>
    </row>
    <row r="18" spans="1:25" ht="15" customHeight="1" thickBot="1" x14ac:dyDescent="0.2">
      <c r="A18" s="879"/>
      <c r="B18" s="880"/>
      <c r="C18" s="880"/>
      <c r="D18" s="880"/>
      <c r="E18" s="97"/>
      <c r="F18" s="833" t="s">
        <v>862</v>
      </c>
      <c r="G18" s="833"/>
      <c r="H18" s="833"/>
      <c r="I18" s="354"/>
      <c r="J18" s="96"/>
      <c r="K18" s="499"/>
      <c r="L18" s="354"/>
      <c r="M18" s="96"/>
      <c r="N18" s="97"/>
      <c r="O18" s="354"/>
      <c r="P18" s="96"/>
      <c r="Q18" s="97"/>
      <c r="R18" s="354"/>
      <c r="S18" s="96"/>
      <c r="T18" s="97"/>
      <c r="U18" s="502"/>
      <c r="V18" s="96"/>
      <c r="W18" s="355"/>
      <c r="Y18" s="751"/>
    </row>
    <row r="19" spans="1:25" ht="15" customHeight="1" x14ac:dyDescent="0.15">
      <c r="A19" s="975" t="s">
        <v>825</v>
      </c>
      <c r="B19" s="976"/>
      <c r="C19" s="282" t="s">
        <v>666</v>
      </c>
      <c r="D19" s="337">
        <v>700</v>
      </c>
      <c r="E19" s="491"/>
      <c r="F19" s="336"/>
      <c r="G19" s="337">
        <v>0</v>
      </c>
      <c r="H19" s="365"/>
      <c r="I19" s="336" t="s">
        <v>813</v>
      </c>
      <c r="J19" s="337">
        <v>200</v>
      </c>
      <c r="K19" s="364"/>
      <c r="L19" s="336"/>
      <c r="M19" s="337">
        <v>0</v>
      </c>
      <c r="N19" s="365"/>
      <c r="O19" s="336"/>
      <c r="P19" s="337">
        <v>0</v>
      </c>
      <c r="Q19" s="365"/>
      <c r="R19" s="336" t="s">
        <v>114</v>
      </c>
      <c r="S19" s="283">
        <v>3200</v>
      </c>
      <c r="T19" s="364"/>
      <c r="U19" s="336" t="s">
        <v>814</v>
      </c>
      <c r="V19" s="337">
        <v>100</v>
      </c>
      <c r="W19" s="491"/>
      <c r="X19" s="25"/>
      <c r="Y19" s="751"/>
    </row>
    <row r="20" spans="1:25" ht="15" customHeight="1" x14ac:dyDescent="0.15">
      <c r="A20" s="977"/>
      <c r="B20" s="978"/>
      <c r="C20" s="209" t="s">
        <v>286</v>
      </c>
      <c r="D20" s="30">
        <v>850</v>
      </c>
      <c r="E20" s="185"/>
      <c r="F20" s="211"/>
      <c r="G20" s="211"/>
      <c r="H20" s="554"/>
      <c r="I20" s="211" t="s">
        <v>107</v>
      </c>
      <c r="J20" s="30">
        <v>750</v>
      </c>
      <c r="K20" s="185"/>
      <c r="L20" s="211" t="s">
        <v>544</v>
      </c>
      <c r="M20" s="30">
        <v>150</v>
      </c>
      <c r="N20" s="185"/>
      <c r="O20" s="211"/>
      <c r="P20" s="559"/>
      <c r="Q20" s="560"/>
      <c r="R20" s="211" t="s">
        <v>805</v>
      </c>
      <c r="S20" s="71">
        <v>1600</v>
      </c>
      <c r="T20" s="185"/>
      <c r="U20" s="211" t="s">
        <v>122</v>
      </c>
      <c r="V20" s="30">
        <v>200</v>
      </c>
      <c r="W20" s="185"/>
      <c r="X20" s="25"/>
      <c r="Y20" s="751"/>
    </row>
    <row r="21" spans="1:25" ht="15" customHeight="1" x14ac:dyDescent="0.15">
      <c r="A21" s="977"/>
      <c r="B21" s="978"/>
      <c r="C21" s="209"/>
      <c r="D21" s="30"/>
      <c r="E21" s="241"/>
      <c r="F21" s="211"/>
      <c r="G21" s="211"/>
      <c r="H21" s="554"/>
      <c r="I21" s="211"/>
      <c r="J21" s="30">
        <v>0</v>
      </c>
      <c r="K21" s="241"/>
      <c r="L21" s="211"/>
      <c r="M21" s="30"/>
      <c r="N21" s="241"/>
      <c r="O21" s="211"/>
      <c r="P21" s="559"/>
      <c r="Q21" s="560"/>
      <c r="R21" s="292" t="s">
        <v>871</v>
      </c>
      <c r="S21" s="71">
        <v>850</v>
      </c>
      <c r="T21" s="185"/>
      <c r="U21" s="211"/>
      <c r="V21" s="30"/>
      <c r="W21" s="241"/>
      <c r="X21" s="25"/>
      <c r="Y21" s="751"/>
    </row>
    <row r="22" spans="1:25" ht="15" customHeight="1" x14ac:dyDescent="0.15">
      <c r="A22" s="977"/>
      <c r="B22" s="978"/>
      <c r="C22" s="209"/>
      <c r="D22" s="30">
        <v>0</v>
      </c>
      <c r="E22" s="241">
        <v>0</v>
      </c>
      <c r="F22" s="211"/>
      <c r="G22" s="30">
        <v>0</v>
      </c>
      <c r="H22" s="241"/>
      <c r="I22" s="211" t="s">
        <v>111</v>
      </c>
      <c r="J22" s="30">
        <v>800</v>
      </c>
      <c r="K22" s="561"/>
      <c r="L22" s="211"/>
      <c r="M22" s="30">
        <v>0</v>
      </c>
      <c r="N22" s="241"/>
      <c r="O22" s="211"/>
      <c r="P22" s="30">
        <v>0</v>
      </c>
      <c r="Q22" s="241"/>
      <c r="R22" s="292" t="s">
        <v>558</v>
      </c>
      <c r="S22" s="71">
        <v>200</v>
      </c>
      <c r="T22" s="185"/>
      <c r="U22" s="211"/>
      <c r="V22" s="30">
        <v>0</v>
      </c>
      <c r="W22" s="241"/>
      <c r="X22" s="25"/>
      <c r="Y22" s="751"/>
    </row>
    <row r="23" spans="1:25" ht="15" customHeight="1" x14ac:dyDescent="0.15">
      <c r="A23" s="977"/>
      <c r="B23" s="978"/>
      <c r="C23" s="209"/>
      <c r="D23" s="30">
        <v>0</v>
      </c>
      <c r="E23" s="241"/>
      <c r="F23" s="211"/>
      <c r="G23" s="30">
        <v>0</v>
      </c>
      <c r="H23" s="241"/>
      <c r="I23" s="211"/>
      <c r="J23" s="30">
        <v>0</v>
      </c>
      <c r="K23" s="241"/>
      <c r="L23" s="211"/>
      <c r="M23" s="30">
        <v>0</v>
      </c>
      <c r="N23" s="241"/>
      <c r="O23" s="211"/>
      <c r="P23" s="30">
        <v>0</v>
      </c>
      <c r="Q23" s="241"/>
      <c r="R23" s="292" t="s">
        <v>795</v>
      </c>
      <c r="S23" s="71">
        <v>700</v>
      </c>
      <c r="T23" s="185"/>
      <c r="U23" s="211"/>
      <c r="V23" s="30">
        <v>0</v>
      </c>
      <c r="W23" s="241"/>
      <c r="X23" s="25"/>
      <c r="Y23" s="751"/>
    </row>
    <row r="24" spans="1:25" ht="15" customHeight="1" x14ac:dyDescent="0.15">
      <c r="A24" s="977"/>
      <c r="B24" s="978"/>
      <c r="C24" s="209"/>
      <c r="D24" s="30">
        <v>0</v>
      </c>
      <c r="E24" s="241"/>
      <c r="F24" s="211"/>
      <c r="G24" s="30">
        <v>0</v>
      </c>
      <c r="H24" s="241"/>
      <c r="I24" s="211"/>
      <c r="J24" s="30">
        <v>0</v>
      </c>
      <c r="K24" s="241"/>
      <c r="L24" s="211"/>
      <c r="M24" s="30">
        <v>0</v>
      </c>
      <c r="N24" s="241"/>
      <c r="O24" s="211"/>
      <c r="P24" s="30">
        <v>0</v>
      </c>
      <c r="Q24" s="241"/>
      <c r="R24" s="211" t="s">
        <v>115</v>
      </c>
      <c r="S24" s="71">
        <v>1200</v>
      </c>
      <c r="T24" s="185"/>
      <c r="U24" s="211"/>
      <c r="V24" s="30">
        <v>0</v>
      </c>
      <c r="W24" s="241"/>
      <c r="X24" s="25"/>
      <c r="Y24" s="751"/>
    </row>
    <row r="25" spans="1:25" ht="15" customHeight="1" x14ac:dyDescent="0.15">
      <c r="A25" s="977"/>
      <c r="B25" s="978"/>
      <c r="C25" s="209"/>
      <c r="D25" s="30">
        <v>0</v>
      </c>
      <c r="E25" s="241"/>
      <c r="F25" s="211"/>
      <c r="G25" s="30">
        <v>0</v>
      </c>
      <c r="H25" s="241"/>
      <c r="I25" s="211"/>
      <c r="J25" s="30">
        <v>0</v>
      </c>
      <c r="K25" s="241"/>
      <c r="L25" s="211"/>
      <c r="M25" s="30">
        <v>0</v>
      </c>
      <c r="N25" s="241"/>
      <c r="O25" s="211"/>
      <c r="P25" s="30">
        <v>0</v>
      </c>
      <c r="Q25" s="241"/>
      <c r="R25" s="211" t="s">
        <v>116</v>
      </c>
      <c r="S25" s="71">
        <v>600</v>
      </c>
      <c r="T25" s="185"/>
      <c r="U25" s="211"/>
      <c r="V25" s="30">
        <v>0</v>
      </c>
      <c r="W25" s="241"/>
      <c r="X25" s="25"/>
      <c r="Y25" s="751"/>
    </row>
    <row r="26" spans="1:25" ht="15" customHeight="1" x14ac:dyDescent="0.15">
      <c r="A26" s="977"/>
      <c r="B26" s="978"/>
      <c r="C26" s="113"/>
      <c r="D26" s="32">
        <v>0</v>
      </c>
      <c r="E26" s="244"/>
      <c r="F26" s="212"/>
      <c r="G26" s="32">
        <v>0</v>
      </c>
      <c r="H26" s="244"/>
      <c r="I26" s="212"/>
      <c r="J26" s="32">
        <v>0</v>
      </c>
      <c r="K26" s="244"/>
      <c r="L26" s="212"/>
      <c r="M26" s="32">
        <v>0</v>
      </c>
      <c r="N26" s="244"/>
      <c r="O26" s="212"/>
      <c r="P26" s="32">
        <v>0</v>
      </c>
      <c r="Q26" s="244"/>
      <c r="R26" s="212" t="s">
        <v>117</v>
      </c>
      <c r="S26" s="32">
        <v>450</v>
      </c>
      <c r="T26" s="383"/>
      <c r="U26" s="212"/>
      <c r="V26" s="32">
        <v>0</v>
      </c>
      <c r="W26" s="244"/>
      <c r="X26" s="25"/>
      <c r="Y26" s="751"/>
    </row>
    <row r="27" spans="1:25" ht="15" customHeight="1" thickBot="1" x14ac:dyDescent="0.2">
      <c r="A27" s="983">
        <f>SUM(D27,G27,J27,M27,P27,S27,V27)</f>
        <v>12550</v>
      </c>
      <c r="B27" s="984"/>
      <c r="C27" s="105" t="s">
        <v>860</v>
      </c>
      <c r="D27" s="36">
        <f>SUM(D19:D26)</f>
        <v>1550</v>
      </c>
      <c r="E27" s="37">
        <f>SUM(E19:E26)</f>
        <v>0</v>
      </c>
      <c r="F27" s="105"/>
      <c r="G27" s="36">
        <f>SUM(G19:G26)</f>
        <v>0</v>
      </c>
      <c r="H27" s="37">
        <f>SUM(H19:H26)</f>
        <v>0</v>
      </c>
      <c r="I27" s="105" t="s">
        <v>860</v>
      </c>
      <c r="J27" s="36">
        <f>SUM(J19:J26)</f>
        <v>1750</v>
      </c>
      <c r="K27" s="37">
        <f>SUM(K19:K26)</f>
        <v>0</v>
      </c>
      <c r="L27" s="105" t="s">
        <v>860</v>
      </c>
      <c r="M27" s="36">
        <f>SUM(M19:M26)</f>
        <v>150</v>
      </c>
      <c r="N27" s="37">
        <f>SUM(N19:N26)</f>
        <v>0</v>
      </c>
      <c r="O27" s="105"/>
      <c r="P27" s="36">
        <f>SUM(P19:P26)</f>
        <v>0</v>
      </c>
      <c r="Q27" s="37">
        <f>SUM(Q19:Q26)</f>
        <v>0</v>
      </c>
      <c r="R27" s="105" t="s">
        <v>860</v>
      </c>
      <c r="S27" s="36">
        <f>SUM(S19:S26)</f>
        <v>8800</v>
      </c>
      <c r="T27" s="37">
        <f>SUM(T19:T26)</f>
        <v>0</v>
      </c>
      <c r="U27" s="105" t="s">
        <v>860</v>
      </c>
      <c r="V27" s="36">
        <f>SUM(V19:V26)</f>
        <v>300</v>
      </c>
      <c r="W27" s="37">
        <f>SUM(W19:W26)</f>
        <v>0</v>
      </c>
      <c r="X27" s="25"/>
      <c r="Y27" s="751"/>
    </row>
    <row r="28" spans="1:25" ht="15" customHeight="1" x14ac:dyDescent="0.15">
      <c r="A28" s="500"/>
      <c r="B28" s="516"/>
      <c r="C28" s="38"/>
      <c r="D28" s="40"/>
      <c r="E28" s="41"/>
      <c r="F28" s="39"/>
      <c r="G28" s="40"/>
      <c r="H28" s="41"/>
      <c r="I28" s="39"/>
      <c r="J28" s="40"/>
      <c r="K28" s="41"/>
      <c r="L28" s="39"/>
      <c r="M28" s="40"/>
      <c r="N28" s="41"/>
      <c r="O28" s="38"/>
      <c r="P28" s="106"/>
      <c r="Q28" s="182"/>
      <c r="R28" s="39"/>
      <c r="S28" s="40"/>
      <c r="T28" s="41"/>
      <c r="U28" s="38"/>
      <c r="V28" s="40"/>
      <c r="W28" s="42"/>
      <c r="X28" s="25"/>
      <c r="Y28" s="751"/>
    </row>
    <row r="29" spans="1:25" ht="15" customHeight="1" x14ac:dyDescent="0.15">
      <c r="A29" s="979" t="s">
        <v>826</v>
      </c>
      <c r="B29" s="980"/>
      <c r="C29" s="86" t="s">
        <v>667</v>
      </c>
      <c r="D29" s="27">
        <v>450</v>
      </c>
      <c r="E29" s="183"/>
      <c r="F29" s="86"/>
      <c r="G29" s="27">
        <v>0</v>
      </c>
      <c r="H29" s="239"/>
      <c r="I29" s="86" t="s">
        <v>112</v>
      </c>
      <c r="J29" s="27">
        <v>200</v>
      </c>
      <c r="K29" s="183"/>
      <c r="L29" s="86"/>
      <c r="M29" s="64">
        <v>0</v>
      </c>
      <c r="N29" s="239"/>
      <c r="O29" s="86"/>
      <c r="P29" s="64">
        <v>0</v>
      </c>
      <c r="Q29" s="239"/>
      <c r="R29" s="86" t="s">
        <v>118</v>
      </c>
      <c r="S29" s="27">
        <v>1100</v>
      </c>
      <c r="T29" s="183"/>
      <c r="U29" s="86"/>
      <c r="V29" s="27">
        <v>0</v>
      </c>
      <c r="W29" s="239"/>
      <c r="X29" s="25"/>
      <c r="Y29" s="751"/>
    </row>
    <row r="30" spans="1:25" ht="15" customHeight="1" x14ac:dyDescent="0.15">
      <c r="A30" s="977"/>
      <c r="B30" s="978"/>
      <c r="C30" s="86"/>
      <c r="D30" s="27">
        <v>0</v>
      </c>
      <c r="E30" s="239"/>
      <c r="F30" s="86"/>
      <c r="G30" s="27">
        <v>0</v>
      </c>
      <c r="H30" s="239"/>
      <c r="I30" s="86"/>
      <c r="J30" s="27">
        <v>0</v>
      </c>
      <c r="K30" s="239"/>
      <c r="L30" s="86"/>
      <c r="M30" s="64">
        <v>0</v>
      </c>
      <c r="N30" s="239"/>
      <c r="O30" s="86"/>
      <c r="P30" s="64">
        <v>0</v>
      </c>
      <c r="Q30" s="239"/>
      <c r="R30" s="86" t="s">
        <v>119</v>
      </c>
      <c r="S30" s="27">
        <v>300</v>
      </c>
      <c r="T30" s="183"/>
      <c r="U30" s="86"/>
      <c r="V30" s="27">
        <v>0</v>
      </c>
      <c r="W30" s="239"/>
      <c r="X30" s="25"/>
      <c r="Y30" s="751"/>
    </row>
    <row r="31" spans="1:25" ht="15" customHeight="1" x14ac:dyDescent="0.15">
      <c r="A31" s="977"/>
      <c r="B31" s="978"/>
      <c r="C31" s="86"/>
      <c r="D31" s="27">
        <v>0</v>
      </c>
      <c r="E31" s="239"/>
      <c r="F31" s="86"/>
      <c r="G31" s="27">
        <v>0</v>
      </c>
      <c r="H31" s="239"/>
      <c r="I31" s="86"/>
      <c r="J31" s="27">
        <v>0</v>
      </c>
      <c r="K31" s="239"/>
      <c r="L31" s="86"/>
      <c r="M31" s="64">
        <v>0</v>
      </c>
      <c r="N31" s="239"/>
      <c r="O31" s="86"/>
      <c r="P31" s="64">
        <v>0</v>
      </c>
      <c r="Q31" s="239"/>
      <c r="R31" s="86" t="s">
        <v>120</v>
      </c>
      <c r="S31" s="27">
        <v>300</v>
      </c>
      <c r="T31" s="183"/>
      <c r="U31" s="86"/>
      <c r="V31" s="27">
        <v>0</v>
      </c>
      <c r="W31" s="239"/>
      <c r="X31" s="25"/>
      <c r="Y31" s="751"/>
    </row>
    <row r="32" spans="1:25" ht="15" customHeight="1" x14ac:dyDescent="0.15">
      <c r="A32" s="977"/>
      <c r="B32" s="978"/>
      <c r="C32" s="86" t="s">
        <v>20</v>
      </c>
      <c r="D32" s="27">
        <v>1100</v>
      </c>
      <c r="E32" s="183"/>
      <c r="F32" s="86"/>
      <c r="G32" s="27"/>
      <c r="H32" s="239"/>
      <c r="I32" s="86" t="s">
        <v>106</v>
      </c>
      <c r="J32" s="27">
        <v>500</v>
      </c>
      <c r="K32" s="183"/>
      <c r="L32" s="86"/>
      <c r="M32" s="375"/>
      <c r="N32" s="376"/>
      <c r="O32" s="86"/>
      <c r="P32" s="375"/>
      <c r="Q32" s="247"/>
      <c r="R32" s="86" t="s">
        <v>20</v>
      </c>
      <c r="S32" s="27">
        <v>1350</v>
      </c>
      <c r="T32" s="183"/>
      <c r="U32" s="86" t="s">
        <v>123</v>
      </c>
      <c r="V32" s="27">
        <v>200</v>
      </c>
      <c r="W32" s="183"/>
      <c r="X32" s="25"/>
      <c r="Y32" s="751"/>
    </row>
    <row r="33" spans="1:25" ht="15" customHeight="1" x14ac:dyDescent="0.15">
      <c r="A33" s="977"/>
      <c r="B33" s="978"/>
      <c r="C33" s="86"/>
      <c r="D33" s="27">
        <v>0</v>
      </c>
      <c r="E33" s="239"/>
      <c r="F33" s="86"/>
      <c r="G33" s="27">
        <v>0</v>
      </c>
      <c r="H33" s="239"/>
      <c r="I33" s="86"/>
      <c r="J33" s="27">
        <v>0</v>
      </c>
      <c r="K33" s="239"/>
      <c r="L33" s="86"/>
      <c r="M33" s="64">
        <v>0</v>
      </c>
      <c r="N33" s="239"/>
      <c r="O33" s="86"/>
      <c r="P33" s="64">
        <v>0</v>
      </c>
      <c r="Q33" s="239"/>
      <c r="R33" s="86" t="s">
        <v>100</v>
      </c>
      <c r="S33" s="27">
        <v>400</v>
      </c>
      <c r="T33" s="183"/>
      <c r="U33" s="86"/>
      <c r="V33" s="27">
        <v>0</v>
      </c>
      <c r="W33" s="239"/>
      <c r="X33" s="25"/>
      <c r="Y33" s="751"/>
    </row>
    <row r="34" spans="1:25" ht="15" customHeight="1" x14ac:dyDescent="0.15">
      <c r="A34" s="977"/>
      <c r="B34" s="978"/>
      <c r="C34" s="86"/>
      <c r="D34" s="27">
        <v>0</v>
      </c>
      <c r="E34" s="239"/>
      <c r="F34" s="86"/>
      <c r="G34" s="27">
        <v>0</v>
      </c>
      <c r="H34" s="239"/>
      <c r="I34" s="86" t="s">
        <v>113</v>
      </c>
      <c r="J34" s="27">
        <v>600</v>
      </c>
      <c r="K34" s="183"/>
      <c r="L34" s="86"/>
      <c r="M34" s="64">
        <v>0</v>
      </c>
      <c r="N34" s="239"/>
      <c r="O34" s="86"/>
      <c r="P34" s="64">
        <v>0</v>
      </c>
      <c r="Q34" s="239"/>
      <c r="R34" s="86" t="s">
        <v>539</v>
      </c>
      <c r="S34" s="27">
        <v>950</v>
      </c>
      <c r="T34" s="183"/>
      <c r="U34" s="86" t="s">
        <v>101</v>
      </c>
      <c r="V34" s="27">
        <v>100</v>
      </c>
      <c r="W34" s="183"/>
      <c r="X34" s="25"/>
      <c r="Y34" s="751"/>
    </row>
    <row r="35" spans="1:25" ht="15" customHeight="1" x14ac:dyDescent="0.15">
      <c r="A35" s="977"/>
      <c r="B35" s="978"/>
      <c r="C35" s="86"/>
      <c r="D35" s="27">
        <v>0</v>
      </c>
      <c r="E35" s="239"/>
      <c r="F35" s="86"/>
      <c r="G35" s="27">
        <v>0</v>
      </c>
      <c r="H35" s="239"/>
      <c r="I35" s="86"/>
      <c r="J35" s="27">
        <v>0</v>
      </c>
      <c r="K35" s="239"/>
      <c r="L35" s="86"/>
      <c r="M35" s="64">
        <v>0</v>
      </c>
      <c r="N35" s="239"/>
      <c r="O35" s="86"/>
      <c r="P35" s="64">
        <v>0</v>
      </c>
      <c r="Q35" s="239"/>
      <c r="R35" s="86" t="s">
        <v>121</v>
      </c>
      <c r="S35" s="64">
        <v>750</v>
      </c>
      <c r="T35" s="183"/>
      <c r="U35" s="86"/>
      <c r="V35" s="27">
        <v>0</v>
      </c>
      <c r="W35" s="239"/>
      <c r="X35" s="25"/>
      <c r="Y35" s="751"/>
    </row>
    <row r="36" spans="1:25" ht="15" customHeight="1" x14ac:dyDescent="0.15">
      <c r="A36" s="977"/>
      <c r="B36" s="978"/>
      <c r="C36" s="86"/>
      <c r="D36" s="27">
        <v>0</v>
      </c>
      <c r="E36" s="239"/>
      <c r="F36" s="86"/>
      <c r="G36" s="27">
        <v>0</v>
      </c>
      <c r="H36" s="239"/>
      <c r="I36" s="86"/>
      <c r="J36" s="27">
        <v>0</v>
      </c>
      <c r="K36" s="239"/>
      <c r="L36" s="86"/>
      <c r="M36" s="64">
        <v>0</v>
      </c>
      <c r="N36" s="239"/>
      <c r="O36" s="86"/>
      <c r="P36" s="64">
        <v>0</v>
      </c>
      <c r="Q36" s="239"/>
      <c r="R36" s="388" t="s">
        <v>540</v>
      </c>
      <c r="S36" s="103">
        <v>50</v>
      </c>
      <c r="T36" s="186"/>
      <c r="U36" s="86"/>
      <c r="V36" s="27">
        <v>0</v>
      </c>
      <c r="W36" s="239"/>
      <c r="X36" s="25"/>
      <c r="Y36" s="751"/>
    </row>
    <row r="37" spans="1:25" ht="15" customHeight="1" x14ac:dyDescent="0.15">
      <c r="A37" s="981"/>
      <c r="B37" s="982"/>
      <c r="C37" s="213"/>
      <c r="D37" s="103"/>
      <c r="E37" s="245"/>
      <c r="F37" s="213"/>
      <c r="G37" s="103"/>
      <c r="H37" s="245"/>
      <c r="I37" s="213"/>
      <c r="J37" s="103"/>
      <c r="K37" s="245"/>
      <c r="L37" s="213"/>
      <c r="M37" s="204"/>
      <c r="N37" s="245"/>
      <c r="O37" s="213"/>
      <c r="P37" s="204"/>
      <c r="Q37" s="245"/>
      <c r="R37" s="287" t="s">
        <v>436</v>
      </c>
      <c r="S37" s="288">
        <v>700</v>
      </c>
      <c r="T37" s="289"/>
      <c r="U37" s="213"/>
      <c r="V37" s="103"/>
      <c r="W37" s="245"/>
      <c r="X37" s="25"/>
      <c r="Y37" s="751"/>
    </row>
    <row r="38" spans="1:25" ht="15" customHeight="1" thickBot="1" x14ac:dyDescent="0.2">
      <c r="A38" s="972">
        <f>SUM(D38,G38,J38,M38,P38,S38,V38)</f>
        <v>9050</v>
      </c>
      <c r="B38" s="973"/>
      <c r="C38" s="259" t="s">
        <v>860</v>
      </c>
      <c r="D38" s="36">
        <f>SUM(D29:D36)</f>
        <v>1550</v>
      </c>
      <c r="E38" s="37">
        <f>SUM(E29:E36)</f>
        <v>0</v>
      </c>
      <c r="F38" s="105"/>
      <c r="G38" s="36">
        <f>SUM(G29:G36)</f>
        <v>0</v>
      </c>
      <c r="H38" s="37">
        <f>SUM(H29:H36)</f>
        <v>0</v>
      </c>
      <c r="I38" s="105" t="s">
        <v>860</v>
      </c>
      <c r="J38" s="36">
        <f>SUM(J29:J36)</f>
        <v>1300</v>
      </c>
      <c r="K38" s="37">
        <f>SUM(K29:K36)</f>
        <v>0</v>
      </c>
      <c r="L38" s="105"/>
      <c r="M38" s="36">
        <f>SUM(M29:M36)</f>
        <v>0</v>
      </c>
      <c r="N38" s="37">
        <f>SUM(N29:N36)</f>
        <v>0</v>
      </c>
      <c r="O38" s="105"/>
      <c r="P38" s="36">
        <f>SUM(P29:P36)</f>
        <v>0</v>
      </c>
      <c r="Q38" s="37">
        <f>SUM(Q29:Q36)</f>
        <v>0</v>
      </c>
      <c r="R38" s="259" t="s">
        <v>860</v>
      </c>
      <c r="S38" s="36">
        <f>SUM(S29:S37)</f>
        <v>5900</v>
      </c>
      <c r="T38" s="37">
        <f>SUM(T29:T37)</f>
        <v>0</v>
      </c>
      <c r="U38" s="105" t="s">
        <v>860</v>
      </c>
      <c r="V38" s="36">
        <f>SUM(V29:V36)</f>
        <v>300</v>
      </c>
      <c r="W38" s="37">
        <f>SUM(W29:W36)</f>
        <v>0</v>
      </c>
      <c r="X38" s="25"/>
      <c r="Y38" s="751"/>
    </row>
    <row r="39" spans="1:25" ht="15" customHeight="1" thickBot="1" x14ac:dyDescent="0.2">
      <c r="A39" s="75"/>
      <c r="B39" s="76"/>
      <c r="C39" s="354"/>
      <c r="D39" s="96"/>
      <c r="E39" s="97"/>
      <c r="F39" s="354"/>
      <c r="G39" s="96"/>
      <c r="H39" s="97"/>
      <c r="I39" s="354"/>
      <c r="J39" s="96"/>
      <c r="K39" s="97"/>
      <c r="L39" s="354"/>
      <c r="M39" s="96"/>
      <c r="N39" s="97"/>
      <c r="O39" s="354"/>
      <c r="P39" s="96"/>
      <c r="Q39" s="97"/>
      <c r="R39" s="358"/>
      <c r="S39" s="96"/>
      <c r="T39" s="97"/>
      <c r="U39" s="502"/>
      <c r="V39" s="96"/>
      <c r="W39" s="355"/>
      <c r="X39" s="25"/>
      <c r="Y39" s="751"/>
    </row>
    <row r="40" spans="1:25" ht="15" customHeight="1" thickBot="1" x14ac:dyDescent="0.2">
      <c r="A40" s="585">
        <f>SUM(D40,G40,J40,M40,P40,S40,V40)</f>
        <v>21600</v>
      </c>
      <c r="B40" s="584"/>
      <c r="C40" s="346" t="s">
        <v>861</v>
      </c>
      <c r="D40" s="347">
        <f>SUM(D27,D38)</f>
        <v>3100</v>
      </c>
      <c r="E40" s="562">
        <f>SUM(E27,E38)</f>
        <v>0</v>
      </c>
      <c r="F40" s="346"/>
      <c r="G40" s="347">
        <f>SUM(G27,G38)</f>
        <v>0</v>
      </c>
      <c r="H40" s="562">
        <f>SUM(H27,H38)</f>
        <v>0</v>
      </c>
      <c r="I40" s="346" t="s">
        <v>861</v>
      </c>
      <c r="J40" s="347">
        <f>SUM(J27,J38)</f>
        <v>3050</v>
      </c>
      <c r="K40" s="562">
        <f>SUM(K27,K38)</f>
        <v>0</v>
      </c>
      <c r="L40" s="346" t="s">
        <v>861</v>
      </c>
      <c r="M40" s="347">
        <f>SUM(M27,M38)</f>
        <v>150</v>
      </c>
      <c r="N40" s="562">
        <f>SUM(N27,N38)</f>
        <v>0</v>
      </c>
      <c r="O40" s="346"/>
      <c r="P40" s="347">
        <f>SUM(P27,P38)</f>
        <v>0</v>
      </c>
      <c r="Q40" s="562">
        <f>SUM(Q27,Q38)</f>
        <v>0</v>
      </c>
      <c r="R40" s="346" t="s">
        <v>861</v>
      </c>
      <c r="S40" s="347">
        <f>SUM(S27,S38)</f>
        <v>14700</v>
      </c>
      <c r="T40" s="562">
        <f>SUM(T27,T38)</f>
        <v>0</v>
      </c>
      <c r="U40" s="346" t="s">
        <v>861</v>
      </c>
      <c r="V40" s="347">
        <f>SUM(V27,V38)</f>
        <v>600</v>
      </c>
      <c r="W40" s="562">
        <f>SUM(W27,W38)</f>
        <v>0</v>
      </c>
      <c r="X40" s="25"/>
      <c r="Y40" s="751"/>
    </row>
    <row r="41" spans="1:25" ht="15" customHeight="1" thickBot="1" x14ac:dyDescent="0.2">
      <c r="A41" s="75"/>
      <c r="B41" s="76"/>
      <c r="C41" s="354"/>
      <c r="D41" s="96"/>
      <c r="E41" s="97"/>
      <c r="F41" s="354"/>
      <c r="G41" s="96"/>
      <c r="H41" s="97"/>
      <c r="I41" s="354"/>
      <c r="J41" s="96"/>
      <c r="K41" s="97"/>
      <c r="L41" s="354"/>
      <c r="M41" s="96"/>
      <c r="N41" s="97"/>
      <c r="O41" s="354"/>
      <c r="P41" s="96"/>
      <c r="Q41" s="97"/>
      <c r="R41" s="358"/>
      <c r="S41" s="96"/>
      <c r="T41" s="97"/>
      <c r="U41" s="502"/>
      <c r="V41" s="96"/>
      <c r="W41" s="355"/>
      <c r="X41" s="25"/>
      <c r="Y41" s="751"/>
    </row>
    <row r="42" spans="1:25" ht="15" customHeight="1" thickBot="1" x14ac:dyDescent="0.2">
      <c r="A42" s="585">
        <f>SUM(D42,G42,J42,M42,P42,S42,V42)</f>
        <v>25420</v>
      </c>
      <c r="B42" s="584"/>
      <c r="C42" s="346" t="s">
        <v>167</v>
      </c>
      <c r="D42" s="366">
        <f>SUM(D15,D40)</f>
        <v>4750</v>
      </c>
      <c r="E42" s="348">
        <f>SUM(E15,E40)</f>
        <v>0</v>
      </c>
      <c r="F42" s="346" t="s">
        <v>167</v>
      </c>
      <c r="G42" s="366">
        <f>SUM(G15,G40)</f>
        <v>1830</v>
      </c>
      <c r="H42" s="348">
        <f>SUM(H15,H40)</f>
        <v>0</v>
      </c>
      <c r="I42" s="346" t="s">
        <v>167</v>
      </c>
      <c r="J42" s="366">
        <f>SUM(J15,J40)</f>
        <v>3350</v>
      </c>
      <c r="K42" s="348">
        <f>SUM(K15,K40)</f>
        <v>0</v>
      </c>
      <c r="L42" s="346" t="s">
        <v>167</v>
      </c>
      <c r="M42" s="366">
        <f>SUM(M15,M40)</f>
        <v>150</v>
      </c>
      <c r="N42" s="348">
        <f>SUM(N15,N40)</f>
        <v>0</v>
      </c>
      <c r="O42" s="346"/>
      <c r="P42" s="366">
        <f>SUM(P15,P40)</f>
        <v>0</v>
      </c>
      <c r="Q42" s="348">
        <f>SUM(Q15,Q40)</f>
        <v>0</v>
      </c>
      <c r="R42" s="346" t="s">
        <v>167</v>
      </c>
      <c r="S42" s="366">
        <f>SUM(S15,S40)</f>
        <v>14740</v>
      </c>
      <c r="T42" s="348">
        <f>SUM(T15,T40)</f>
        <v>0</v>
      </c>
      <c r="U42" s="503" t="s">
        <v>167</v>
      </c>
      <c r="V42" s="366">
        <f>SUM(V15,V40)</f>
        <v>600</v>
      </c>
      <c r="W42" s="348">
        <f>SUM(W15,W40)</f>
        <v>0</v>
      </c>
      <c r="X42" s="25"/>
      <c r="Y42" s="751"/>
    </row>
    <row r="43" spans="1:25" s="31" customFormat="1" ht="13.5" customHeight="1" x14ac:dyDescent="0.15">
      <c r="A43" s="82"/>
      <c r="B43" s="82"/>
      <c r="C43" s="50"/>
      <c r="U43" s="454"/>
      <c r="V43" s="455"/>
      <c r="W43" s="52"/>
      <c r="X43" s="11"/>
      <c r="Y43" s="11"/>
    </row>
    <row r="44" spans="1:25" s="31" customFormat="1" ht="17.25" customHeight="1" x14ac:dyDescent="0.15">
      <c r="A44" s="53"/>
      <c r="B44" s="53"/>
      <c r="C44" s="54"/>
      <c r="U44" s="504"/>
      <c r="W44" s="11"/>
      <c r="X44" s="11"/>
      <c r="Y44" s="11"/>
    </row>
    <row r="45" spans="1:25" s="31" customFormat="1" ht="13.5" customHeight="1" x14ac:dyDescent="0.15">
      <c r="U45" s="11"/>
      <c r="V45" s="11"/>
      <c r="W45" s="82"/>
      <c r="X45" s="11"/>
    </row>
    <row r="47" spans="1:25" x14ac:dyDescent="0.15">
      <c r="W47" s="83" t="str">
        <f>市郡別!T53</f>
        <v>(2025・04)</v>
      </c>
    </row>
  </sheetData>
  <mergeCells count="21">
    <mergeCell ref="Y14:Y42"/>
    <mergeCell ref="Y9:Y11"/>
    <mergeCell ref="W2:W5"/>
    <mergeCell ref="O3:P5"/>
    <mergeCell ref="Q3:R5"/>
    <mergeCell ref="S1:V1"/>
    <mergeCell ref="A38:B38"/>
    <mergeCell ref="Y12:Y13"/>
    <mergeCell ref="S2:V5"/>
    <mergeCell ref="A2:G5"/>
    <mergeCell ref="H2:H5"/>
    <mergeCell ref="I2:L5"/>
    <mergeCell ref="M2:N5"/>
    <mergeCell ref="A7:B8"/>
    <mergeCell ref="A17:D18"/>
    <mergeCell ref="A19:B26"/>
    <mergeCell ref="A29:B37"/>
    <mergeCell ref="A27:B27"/>
    <mergeCell ref="F18:H18"/>
    <mergeCell ref="A9:A14"/>
    <mergeCell ref="B9:B14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K13:K14 T13:T14 H19:H26 N19:N26 K35:K37 E21:E26 Q9:Q14 W21:W26 N29:N31 Q19 Q22:Q26 Q29:Q31 T9 E14 H14 W9:W14 N9:N14 W29:W31 W35:W37 Q33:Q37 N33:N37 H29:H37 E33:E37 K23:K26 K21" xr:uid="{00000000-0002-0000-0E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F90A-C3BD-4271-9C55-89C14FE55CF4}">
  <sheetPr codeName="Sheet18"/>
  <dimension ref="A1:Y47"/>
  <sheetViews>
    <sheetView showZeros="0" zoomScale="85" zoomScaleNormal="85" zoomScalePageLayoutView="70" workbookViewId="0">
      <selection activeCell="A4" sqref="A4:D4"/>
    </sheetView>
  </sheetViews>
  <sheetFormatPr defaultColWidth="7.625" defaultRowHeight="13.5" x14ac:dyDescent="0.15"/>
  <cols>
    <col min="1" max="1" width="3.75" style="11" customWidth="1"/>
    <col min="2" max="2" width="7.5" style="11" customWidth="1"/>
    <col min="3" max="3" width="8.5" style="11" customWidth="1"/>
    <col min="4" max="5" width="7.625" style="11" customWidth="1"/>
    <col min="6" max="6" width="8.5" style="11" customWidth="1"/>
    <col min="7" max="8" width="7.625" style="11" customWidth="1"/>
    <col min="9" max="9" width="8.5" style="11" customWidth="1"/>
    <col min="10" max="11" width="7.625" style="11" customWidth="1"/>
    <col min="12" max="12" width="8.5" style="11" customWidth="1"/>
    <col min="13" max="14" width="7.625" style="11" customWidth="1"/>
    <col min="15" max="15" width="8.5" style="11" customWidth="1"/>
    <col min="16" max="17" width="7.625" style="11" customWidth="1"/>
    <col min="18" max="18" width="8.5" style="11" customWidth="1"/>
    <col min="19" max="20" width="7.625" style="11" customWidth="1"/>
    <col min="21" max="21" width="8.5" style="11" customWidth="1"/>
    <col min="22" max="23" width="7.625" style="11" customWidth="1"/>
    <col min="24" max="24" width="1.625" style="11" customWidth="1"/>
    <col min="25" max="25" width="3.5" style="11" customWidth="1"/>
    <col min="26" max="16384" width="7.625" style="11"/>
  </cols>
  <sheetData>
    <row r="1" spans="1:25" s="7" customFormat="1" ht="19.5" customHeight="1" x14ac:dyDescent="0.15">
      <c r="A1" s="1" t="s">
        <v>154</v>
      </c>
      <c r="B1" s="2"/>
      <c r="C1" s="2"/>
      <c r="D1" s="2"/>
      <c r="E1" s="2"/>
      <c r="F1" s="2"/>
      <c r="G1" s="2"/>
      <c r="H1" s="3"/>
      <c r="I1" s="2" t="s">
        <v>155</v>
      </c>
      <c r="J1" s="2"/>
      <c r="K1" s="2"/>
      <c r="L1" s="3"/>
      <c r="M1" s="2" t="s">
        <v>156</v>
      </c>
      <c r="N1" s="3"/>
      <c r="O1" s="2" t="s">
        <v>172</v>
      </c>
      <c r="P1" s="2"/>
      <c r="Q1" s="2"/>
      <c r="R1" s="3"/>
      <c r="S1" s="930" t="s">
        <v>157</v>
      </c>
      <c r="T1" s="931"/>
      <c r="U1" s="931"/>
      <c r="V1" s="932"/>
      <c r="W1" s="56" t="s">
        <v>171</v>
      </c>
    </row>
    <row r="2" spans="1:25" ht="14.25" customHeight="1" x14ac:dyDescent="0.15">
      <c r="A2" s="948">
        <f>市郡別!A4</f>
        <v>0</v>
      </c>
      <c r="B2" s="949"/>
      <c r="C2" s="949"/>
      <c r="D2" s="949"/>
      <c r="E2" s="949"/>
      <c r="F2" s="949"/>
      <c r="G2" s="949"/>
      <c r="H2" s="788" t="s">
        <v>189</v>
      </c>
      <c r="I2" s="954">
        <f>市郡別!F4</f>
        <v>0</v>
      </c>
      <c r="J2" s="954"/>
      <c r="K2" s="954"/>
      <c r="L2" s="955"/>
      <c r="M2" s="949">
        <f>市郡別!J4</f>
        <v>0</v>
      </c>
      <c r="N2" s="960"/>
      <c r="O2" s="8" t="s">
        <v>169</v>
      </c>
      <c r="P2" s="57"/>
      <c r="Q2" s="8" t="s">
        <v>170</v>
      </c>
      <c r="R2" s="10"/>
      <c r="S2" s="963">
        <f>市郡別!O4</f>
        <v>0</v>
      </c>
      <c r="T2" s="964"/>
      <c r="U2" s="964"/>
      <c r="V2" s="965"/>
      <c r="W2" s="933">
        <f>S2</f>
        <v>0</v>
      </c>
    </row>
    <row r="3" spans="1:25" ht="14.25" customHeight="1" x14ac:dyDescent="0.15">
      <c r="A3" s="950"/>
      <c r="B3" s="951"/>
      <c r="C3" s="951"/>
      <c r="D3" s="951"/>
      <c r="E3" s="951"/>
      <c r="F3" s="951"/>
      <c r="G3" s="951"/>
      <c r="H3" s="789"/>
      <c r="I3" s="956"/>
      <c r="J3" s="956"/>
      <c r="K3" s="956"/>
      <c r="L3" s="957"/>
      <c r="M3" s="951"/>
      <c r="N3" s="961"/>
      <c r="O3" s="936">
        <f>E42+H42+K42+N42+Q42+T42+W42</f>
        <v>0</v>
      </c>
      <c r="P3" s="937"/>
      <c r="Q3" s="942">
        <f>市郡別!L4</f>
        <v>0</v>
      </c>
      <c r="R3" s="943"/>
      <c r="S3" s="966"/>
      <c r="T3" s="967"/>
      <c r="U3" s="967"/>
      <c r="V3" s="968"/>
      <c r="W3" s="934"/>
    </row>
    <row r="4" spans="1:25" ht="14.25" customHeight="1" x14ac:dyDescent="0.15">
      <c r="A4" s="950"/>
      <c r="B4" s="951"/>
      <c r="C4" s="951"/>
      <c r="D4" s="951"/>
      <c r="E4" s="974"/>
      <c r="F4" s="951"/>
      <c r="G4" s="951"/>
      <c r="H4" s="789"/>
      <c r="I4" s="956"/>
      <c r="J4" s="956"/>
      <c r="K4" s="956"/>
      <c r="L4" s="957"/>
      <c r="M4" s="951"/>
      <c r="N4" s="961"/>
      <c r="O4" s="938"/>
      <c r="P4" s="939"/>
      <c r="Q4" s="944"/>
      <c r="R4" s="945"/>
      <c r="S4" s="966"/>
      <c r="T4" s="967"/>
      <c r="U4" s="967"/>
      <c r="V4" s="968"/>
      <c r="W4" s="934"/>
    </row>
    <row r="5" spans="1:25" ht="14.25" customHeight="1" thickBot="1" x14ac:dyDescent="0.2">
      <c r="A5" s="952"/>
      <c r="B5" s="953"/>
      <c r="C5" s="953"/>
      <c r="D5" s="953"/>
      <c r="E5" s="953"/>
      <c r="F5" s="953"/>
      <c r="G5" s="953"/>
      <c r="H5" s="790"/>
      <c r="I5" s="958"/>
      <c r="J5" s="958"/>
      <c r="K5" s="958"/>
      <c r="L5" s="959"/>
      <c r="M5" s="953"/>
      <c r="N5" s="962"/>
      <c r="O5" s="940"/>
      <c r="P5" s="941"/>
      <c r="Q5" s="946"/>
      <c r="R5" s="947"/>
      <c r="S5" s="969"/>
      <c r="T5" s="970"/>
      <c r="U5" s="970"/>
      <c r="V5" s="971"/>
      <c r="W5" s="935"/>
    </row>
    <row r="6" spans="1:25" ht="7.5" customHeight="1" thickBot="1" x14ac:dyDescent="0.2"/>
    <row r="7" spans="1:25" s="20" customFormat="1" ht="18" customHeight="1" thickBot="1" x14ac:dyDescent="0.2">
      <c r="A7" s="753" t="s">
        <v>168</v>
      </c>
      <c r="B7" s="754"/>
      <c r="C7" s="12" t="s">
        <v>192</v>
      </c>
      <c r="D7" s="13"/>
      <c r="E7" s="58"/>
      <c r="F7" s="17" t="s">
        <v>158</v>
      </c>
      <c r="G7" s="13"/>
      <c r="H7" s="58"/>
      <c r="I7" s="17" t="s">
        <v>159</v>
      </c>
      <c r="J7" s="13"/>
      <c r="K7" s="59"/>
      <c r="L7" s="17" t="s">
        <v>160</v>
      </c>
      <c r="M7" s="13"/>
      <c r="N7" s="58"/>
      <c r="O7" s="17" t="s">
        <v>886</v>
      </c>
      <c r="P7" s="17"/>
      <c r="Q7" s="60"/>
      <c r="R7" s="17" t="s">
        <v>858</v>
      </c>
      <c r="S7" s="13"/>
      <c r="T7" s="58"/>
      <c r="U7" s="17" t="s">
        <v>859</v>
      </c>
      <c r="V7" s="13"/>
      <c r="W7" s="61"/>
      <c r="X7" s="19"/>
    </row>
    <row r="8" spans="1:25" ht="15.75" customHeight="1" x14ac:dyDescent="0.15">
      <c r="A8" s="755"/>
      <c r="B8" s="756"/>
      <c r="C8" s="22" t="s">
        <v>162</v>
      </c>
      <c r="D8" s="22" t="s">
        <v>163</v>
      </c>
      <c r="E8" s="62" t="s">
        <v>164</v>
      </c>
      <c r="F8" s="22" t="s">
        <v>162</v>
      </c>
      <c r="G8" s="22" t="s">
        <v>163</v>
      </c>
      <c r="H8" s="62" t="s">
        <v>164</v>
      </c>
      <c r="I8" s="22" t="s">
        <v>162</v>
      </c>
      <c r="J8" s="22" t="s">
        <v>163</v>
      </c>
      <c r="K8" s="62" t="s">
        <v>164</v>
      </c>
      <c r="L8" s="22" t="s">
        <v>162</v>
      </c>
      <c r="M8" s="22" t="s">
        <v>163</v>
      </c>
      <c r="N8" s="62" t="s">
        <v>164</v>
      </c>
      <c r="O8" s="22" t="s">
        <v>162</v>
      </c>
      <c r="P8" s="22" t="s">
        <v>163</v>
      </c>
      <c r="Q8" s="62" t="s">
        <v>164</v>
      </c>
      <c r="R8" s="22" t="s">
        <v>162</v>
      </c>
      <c r="S8" s="63" t="s">
        <v>163</v>
      </c>
      <c r="T8" s="505" t="s">
        <v>164</v>
      </c>
      <c r="U8" s="63" t="s">
        <v>162</v>
      </c>
      <c r="V8" s="63" t="s">
        <v>163</v>
      </c>
      <c r="W8" s="62" t="s">
        <v>164</v>
      </c>
      <c r="X8" s="25"/>
    </row>
    <row r="9" spans="1:25" ht="15" customHeight="1" x14ac:dyDescent="0.15">
      <c r="A9" s="845" t="s">
        <v>512</v>
      </c>
      <c r="B9" s="995" t="s">
        <v>289</v>
      </c>
      <c r="C9" s="214" t="s">
        <v>885</v>
      </c>
      <c r="D9" s="64">
        <v>4610</v>
      </c>
      <c r="E9" s="183"/>
      <c r="F9" s="693" t="s">
        <v>889</v>
      </c>
      <c r="G9" s="563">
        <v>640</v>
      </c>
      <c r="H9" s="183"/>
      <c r="I9" s="86" t="s">
        <v>437</v>
      </c>
      <c r="J9" s="27">
        <v>940</v>
      </c>
      <c r="K9" s="183"/>
      <c r="L9" s="86" t="s">
        <v>339</v>
      </c>
      <c r="M9" s="27">
        <v>500</v>
      </c>
      <c r="N9" s="183"/>
      <c r="O9" s="86" t="s">
        <v>339</v>
      </c>
      <c r="P9" s="65">
        <v>400</v>
      </c>
      <c r="Q9" s="183"/>
      <c r="R9" s="86" t="s">
        <v>290</v>
      </c>
      <c r="S9" s="65">
        <v>470</v>
      </c>
      <c r="T9" s="183"/>
      <c r="U9" s="86"/>
      <c r="V9" s="291"/>
      <c r="W9" s="239"/>
      <c r="X9" s="25"/>
      <c r="Y9" s="870" t="s">
        <v>191</v>
      </c>
    </row>
    <row r="10" spans="1:25" ht="15" customHeight="1" x14ac:dyDescent="0.15">
      <c r="A10" s="845"/>
      <c r="B10" s="995"/>
      <c r="C10" s="291"/>
      <c r="D10" s="64"/>
      <c r="E10" s="239"/>
      <c r="F10" s="86" t="s">
        <v>566</v>
      </c>
      <c r="G10" s="27">
        <v>1180</v>
      </c>
      <c r="H10" s="183"/>
      <c r="I10" s="86" t="s">
        <v>438</v>
      </c>
      <c r="J10" s="27">
        <v>900</v>
      </c>
      <c r="K10" s="183"/>
      <c r="L10" s="86"/>
      <c r="M10" s="27">
        <v>0</v>
      </c>
      <c r="N10" s="239"/>
      <c r="O10" s="86"/>
      <c r="P10" s="65">
        <v>0</v>
      </c>
      <c r="Q10" s="239"/>
      <c r="R10" s="86"/>
      <c r="S10" s="27">
        <v>0</v>
      </c>
      <c r="T10" s="239"/>
      <c r="U10" s="86"/>
      <c r="V10" s="64"/>
      <c r="W10" s="239"/>
      <c r="X10" s="25"/>
      <c r="Y10" s="870"/>
    </row>
    <row r="11" spans="1:25" ht="15" customHeight="1" x14ac:dyDescent="0.15">
      <c r="A11" s="845"/>
      <c r="B11" s="995"/>
      <c r="C11" s="86"/>
      <c r="D11" s="64"/>
      <c r="E11" s="239"/>
      <c r="F11" s="86"/>
      <c r="G11" s="27">
        <v>0</v>
      </c>
      <c r="H11" s="239"/>
      <c r="I11" s="86" t="s">
        <v>439</v>
      </c>
      <c r="J11" s="27">
        <v>900</v>
      </c>
      <c r="K11" s="183"/>
      <c r="L11" s="86"/>
      <c r="M11" s="27">
        <v>0</v>
      </c>
      <c r="N11" s="239"/>
      <c r="O11" s="86"/>
      <c r="P11" s="65">
        <v>0</v>
      </c>
      <c r="Q11" s="239"/>
      <c r="R11" s="291"/>
      <c r="S11" s="64"/>
      <c r="T11" s="239"/>
      <c r="U11" s="86"/>
      <c r="V11" s="27"/>
      <c r="W11" s="239"/>
      <c r="X11" s="25"/>
      <c r="Y11" s="870"/>
    </row>
    <row r="12" spans="1:25" ht="15" customHeight="1" x14ac:dyDescent="0.15">
      <c r="A12" s="845"/>
      <c r="B12" s="995"/>
      <c r="C12" s="86" t="s">
        <v>527</v>
      </c>
      <c r="D12" s="64">
        <v>2850</v>
      </c>
      <c r="E12" s="183"/>
      <c r="F12" s="86" t="s">
        <v>888</v>
      </c>
      <c r="G12" s="27">
        <v>780</v>
      </c>
      <c r="H12" s="183"/>
      <c r="I12" s="86" t="s">
        <v>440</v>
      </c>
      <c r="J12" s="64">
        <v>1120</v>
      </c>
      <c r="K12" s="183"/>
      <c r="L12" s="86" t="s">
        <v>135</v>
      </c>
      <c r="M12" s="27">
        <v>1800</v>
      </c>
      <c r="N12" s="183"/>
      <c r="O12" s="86" t="s">
        <v>135</v>
      </c>
      <c r="P12" s="65">
        <v>400</v>
      </c>
      <c r="Q12" s="183"/>
      <c r="R12" s="86" t="s">
        <v>135</v>
      </c>
      <c r="S12" s="27">
        <v>230</v>
      </c>
      <c r="T12" s="183"/>
      <c r="U12" s="86"/>
      <c r="V12" s="27"/>
      <c r="W12" s="239"/>
      <c r="X12" s="25"/>
      <c r="Y12" s="870"/>
    </row>
    <row r="13" spans="1:25" ht="15" customHeight="1" x14ac:dyDescent="0.15">
      <c r="A13" s="845"/>
      <c r="B13" s="995"/>
      <c r="C13" s="214" t="s">
        <v>890</v>
      </c>
      <c r="D13" s="64">
        <v>3240</v>
      </c>
      <c r="E13" s="183"/>
      <c r="F13" s="86"/>
      <c r="G13" s="27">
        <v>0</v>
      </c>
      <c r="H13" s="239"/>
      <c r="I13" s="86" t="s">
        <v>441</v>
      </c>
      <c r="J13" s="64">
        <v>450</v>
      </c>
      <c r="K13" s="183"/>
      <c r="L13" s="86"/>
      <c r="M13" s="27">
        <v>0</v>
      </c>
      <c r="N13" s="239"/>
      <c r="O13" s="291"/>
      <c r="P13" s="378"/>
      <c r="Q13" s="239"/>
      <c r="R13" s="291"/>
      <c r="S13" s="64"/>
      <c r="T13" s="239"/>
      <c r="U13" s="86"/>
      <c r="V13" s="27"/>
      <c r="W13" s="239"/>
      <c r="X13" s="25"/>
      <c r="Y13" s="871">
        <v>17</v>
      </c>
    </row>
    <row r="14" spans="1:25" ht="15" customHeight="1" x14ac:dyDescent="0.15">
      <c r="A14" s="845"/>
      <c r="B14" s="995"/>
      <c r="C14" s="86" t="s">
        <v>126</v>
      </c>
      <c r="D14" s="64">
        <v>3210</v>
      </c>
      <c r="E14" s="183"/>
      <c r="F14" s="86" t="s">
        <v>672</v>
      </c>
      <c r="G14" s="64">
        <v>2700</v>
      </c>
      <c r="H14" s="183"/>
      <c r="I14" s="86" t="s">
        <v>442</v>
      </c>
      <c r="J14" s="64">
        <v>1050</v>
      </c>
      <c r="K14" s="183"/>
      <c r="L14" s="291"/>
      <c r="M14" s="64"/>
      <c r="N14" s="239"/>
      <c r="O14" s="212"/>
      <c r="P14" s="69">
        <v>0</v>
      </c>
      <c r="Q14" s="240"/>
      <c r="R14" s="86" t="s">
        <v>145</v>
      </c>
      <c r="S14" s="27">
        <v>230</v>
      </c>
      <c r="T14" s="183"/>
      <c r="U14" s="86"/>
      <c r="V14" s="27"/>
      <c r="W14" s="239"/>
      <c r="X14" s="25"/>
      <c r="Y14" s="871"/>
    </row>
    <row r="15" spans="1:25" ht="15" customHeight="1" x14ac:dyDescent="0.15">
      <c r="A15" s="845"/>
      <c r="B15" s="996"/>
      <c r="C15" s="210"/>
      <c r="D15" s="66">
        <v>0</v>
      </c>
      <c r="E15" s="240">
        <v>0</v>
      </c>
      <c r="F15" s="210"/>
      <c r="G15" s="66">
        <v>0</v>
      </c>
      <c r="H15" s="240"/>
      <c r="I15" s="210" t="s">
        <v>443</v>
      </c>
      <c r="J15" s="393">
        <v>730</v>
      </c>
      <c r="K15" s="383"/>
      <c r="L15" s="212" t="s">
        <v>561</v>
      </c>
      <c r="M15" s="73">
        <v>1000</v>
      </c>
      <c r="N15" s="383"/>
      <c r="O15" s="212"/>
      <c r="P15" s="69">
        <v>0</v>
      </c>
      <c r="Q15" s="240"/>
      <c r="R15" s="210"/>
      <c r="S15" s="47">
        <v>0</v>
      </c>
      <c r="T15" s="240"/>
      <c r="U15" s="210"/>
      <c r="V15" s="47"/>
      <c r="W15" s="240"/>
      <c r="X15" s="25"/>
      <c r="Y15" s="751" t="s">
        <v>851</v>
      </c>
    </row>
    <row r="16" spans="1:25" ht="15" customHeight="1" x14ac:dyDescent="0.15">
      <c r="A16" s="845"/>
      <c r="B16" s="926" t="s">
        <v>195</v>
      </c>
      <c r="C16" s="100"/>
      <c r="D16" s="497"/>
      <c r="E16" s="498"/>
      <c r="F16" s="100" t="s">
        <v>887</v>
      </c>
      <c r="G16" s="205">
        <v>1470</v>
      </c>
      <c r="H16" s="187"/>
      <c r="I16" s="100" t="s">
        <v>136</v>
      </c>
      <c r="J16" s="205">
        <v>1300</v>
      </c>
      <c r="K16" s="187"/>
      <c r="L16" s="100"/>
      <c r="M16" s="261"/>
      <c r="N16" s="243"/>
      <c r="O16" s="86" t="s">
        <v>136</v>
      </c>
      <c r="P16" s="65">
        <v>400</v>
      </c>
      <c r="Q16" s="183"/>
      <c r="R16" s="86" t="s">
        <v>136</v>
      </c>
      <c r="S16" s="64">
        <v>830</v>
      </c>
      <c r="T16" s="183"/>
      <c r="U16" s="261"/>
      <c r="V16" s="205"/>
      <c r="W16" s="243"/>
      <c r="X16" s="25"/>
      <c r="Y16" s="752"/>
    </row>
    <row r="17" spans="1:25" ht="15" customHeight="1" x14ac:dyDescent="0.15">
      <c r="A17" s="845"/>
      <c r="B17" s="927"/>
      <c r="C17" s="291"/>
      <c r="D17" s="64"/>
      <c r="E17" s="239"/>
      <c r="F17" s="291"/>
      <c r="G17" s="64"/>
      <c r="H17" s="239"/>
      <c r="I17" s="86" t="s">
        <v>146</v>
      </c>
      <c r="J17" s="64">
        <v>1100</v>
      </c>
      <c r="K17" s="183"/>
      <c r="L17" s="86"/>
      <c r="M17" s="204"/>
      <c r="N17" s="239"/>
      <c r="O17" s="86"/>
      <c r="P17" s="65">
        <v>0</v>
      </c>
      <c r="Q17" s="239"/>
      <c r="R17" s="86"/>
      <c r="S17" s="64">
        <v>0</v>
      </c>
      <c r="T17" s="239"/>
      <c r="U17" s="86"/>
      <c r="V17" s="27"/>
      <c r="W17" s="239"/>
      <c r="X17" s="25"/>
      <c r="Y17" s="752"/>
    </row>
    <row r="18" spans="1:25" ht="15" customHeight="1" x14ac:dyDescent="0.15">
      <c r="A18" s="845"/>
      <c r="B18" s="927"/>
      <c r="C18" s="86" t="s">
        <v>668</v>
      </c>
      <c r="D18" s="64">
        <v>3550</v>
      </c>
      <c r="E18" s="183"/>
      <c r="F18" s="86" t="s">
        <v>673</v>
      </c>
      <c r="G18" s="64">
        <v>1920</v>
      </c>
      <c r="H18" s="183"/>
      <c r="I18" s="86" t="s">
        <v>137</v>
      </c>
      <c r="J18" s="64">
        <v>1050</v>
      </c>
      <c r="K18" s="183"/>
      <c r="L18" s="86"/>
      <c r="M18" s="495"/>
      <c r="N18" s="239"/>
      <c r="O18" s="86"/>
      <c r="P18" s="65">
        <v>0</v>
      </c>
      <c r="Q18" s="239"/>
      <c r="R18" s="86"/>
      <c r="S18" s="64">
        <v>0</v>
      </c>
      <c r="T18" s="239"/>
      <c r="U18" s="86"/>
      <c r="V18" s="86"/>
      <c r="W18" s="239"/>
      <c r="X18" s="25"/>
      <c r="Y18" s="752"/>
    </row>
    <row r="19" spans="1:25" ht="15" customHeight="1" x14ac:dyDescent="0.15">
      <c r="A19" s="845"/>
      <c r="B19" s="927"/>
      <c r="C19" s="86" t="s">
        <v>324</v>
      </c>
      <c r="D19" s="64">
        <v>3670</v>
      </c>
      <c r="E19" s="183"/>
      <c r="F19" s="86"/>
      <c r="G19" s="64"/>
      <c r="H19" s="239"/>
      <c r="I19" s="86" t="s">
        <v>139</v>
      </c>
      <c r="J19" s="64">
        <v>2100</v>
      </c>
      <c r="K19" s="183"/>
      <c r="L19" s="86"/>
      <c r="M19" s="495"/>
      <c r="N19" s="239"/>
      <c r="O19" s="86"/>
      <c r="P19" s="65">
        <v>0</v>
      </c>
      <c r="Q19" s="239"/>
      <c r="R19" s="86" t="s">
        <v>138</v>
      </c>
      <c r="S19" s="64">
        <v>60</v>
      </c>
      <c r="T19" s="183"/>
      <c r="U19" s="86"/>
      <c r="V19" s="86"/>
      <c r="W19" s="239"/>
      <c r="X19" s="25"/>
      <c r="Y19" s="752"/>
    </row>
    <row r="20" spans="1:25" ht="15" customHeight="1" x14ac:dyDescent="0.15">
      <c r="A20" s="845"/>
      <c r="B20" s="927"/>
      <c r="C20" s="315" t="s">
        <v>325</v>
      </c>
      <c r="D20" s="204">
        <v>3030</v>
      </c>
      <c r="E20" s="186"/>
      <c r="F20" s="213" t="s">
        <v>806</v>
      </c>
      <c r="G20" s="204">
        <v>610</v>
      </c>
      <c r="H20" s="186"/>
      <c r="I20" s="86" t="s">
        <v>138</v>
      </c>
      <c r="J20" s="64">
        <v>950</v>
      </c>
      <c r="K20" s="183"/>
      <c r="L20" s="86"/>
      <c r="M20" s="494"/>
      <c r="N20" s="239"/>
      <c r="O20" s="86"/>
      <c r="P20" s="65">
        <v>0</v>
      </c>
      <c r="Q20" s="239"/>
      <c r="R20" s="86" t="s">
        <v>151</v>
      </c>
      <c r="S20" s="64">
        <v>50</v>
      </c>
      <c r="T20" s="183"/>
      <c r="U20" s="86"/>
      <c r="V20" s="27"/>
      <c r="W20" s="239"/>
      <c r="X20" s="25"/>
      <c r="Y20" s="752"/>
    </row>
    <row r="21" spans="1:25" ht="15" customHeight="1" x14ac:dyDescent="0.15">
      <c r="A21" s="845"/>
      <c r="B21" s="929"/>
      <c r="C21" s="409"/>
      <c r="D21" s="73"/>
      <c r="E21" s="244"/>
      <c r="F21" s="212"/>
      <c r="G21" s="73"/>
      <c r="H21" s="244"/>
      <c r="I21" s="210"/>
      <c r="J21" s="317"/>
      <c r="K21" s="240"/>
      <c r="L21" s="210"/>
      <c r="M21" s="210"/>
      <c r="N21" s="389"/>
      <c r="O21" s="210"/>
      <c r="P21" s="69">
        <v>0</v>
      </c>
      <c r="Q21" s="240"/>
      <c r="R21" s="210" t="s">
        <v>139</v>
      </c>
      <c r="S21" s="66">
        <v>700</v>
      </c>
      <c r="T21" s="184"/>
      <c r="U21" s="210"/>
      <c r="V21" s="47"/>
      <c r="W21" s="240"/>
      <c r="X21" s="25"/>
      <c r="Y21" s="752"/>
    </row>
    <row r="22" spans="1:25" ht="15" customHeight="1" x14ac:dyDescent="0.15">
      <c r="A22" s="845"/>
      <c r="B22" s="927" t="s">
        <v>291</v>
      </c>
      <c r="C22" s="542" t="s">
        <v>127</v>
      </c>
      <c r="D22" s="205">
        <v>2220</v>
      </c>
      <c r="E22" s="187"/>
      <c r="F22" s="100" t="s">
        <v>140</v>
      </c>
      <c r="G22" s="625">
        <v>460</v>
      </c>
      <c r="H22" s="187"/>
      <c r="I22" s="100" t="s">
        <v>444</v>
      </c>
      <c r="J22" s="205">
        <v>440</v>
      </c>
      <c r="K22" s="187"/>
      <c r="L22" s="100"/>
      <c r="M22" s="100"/>
      <c r="N22" s="243"/>
      <c r="O22" s="100"/>
      <c r="P22" s="102">
        <v>0</v>
      </c>
      <c r="Q22" s="243"/>
      <c r="R22" s="100"/>
      <c r="S22" s="261"/>
      <c r="T22" s="243"/>
      <c r="U22" s="100"/>
      <c r="V22" s="100"/>
      <c r="W22" s="243"/>
      <c r="X22" s="25"/>
      <c r="Y22" s="752"/>
    </row>
    <row r="23" spans="1:25" ht="15" customHeight="1" x14ac:dyDescent="0.15">
      <c r="A23" s="845"/>
      <c r="B23" s="927"/>
      <c r="C23" s="377" t="s">
        <v>128</v>
      </c>
      <c r="D23" s="71">
        <v>1710</v>
      </c>
      <c r="E23" s="185"/>
      <c r="F23" s="211" t="s">
        <v>141</v>
      </c>
      <c r="G23" s="704">
        <v>410</v>
      </c>
      <c r="H23" s="185"/>
      <c r="I23" s="211" t="s">
        <v>445</v>
      </c>
      <c r="J23" s="71">
        <v>830</v>
      </c>
      <c r="K23" s="185"/>
      <c r="L23" s="211"/>
      <c r="M23" s="211"/>
      <c r="N23" s="241"/>
      <c r="O23" s="211"/>
      <c r="P23" s="72">
        <v>0</v>
      </c>
      <c r="Q23" s="241"/>
      <c r="R23" s="211"/>
      <c r="S23" s="316"/>
      <c r="T23" s="241"/>
      <c r="U23" s="211"/>
      <c r="V23" s="211"/>
      <c r="W23" s="241"/>
      <c r="X23" s="25"/>
      <c r="Y23" s="752"/>
    </row>
    <row r="24" spans="1:25" ht="15" customHeight="1" x14ac:dyDescent="0.15">
      <c r="A24" s="845"/>
      <c r="B24" s="927"/>
      <c r="C24" s="377" t="s">
        <v>142</v>
      </c>
      <c r="D24" s="71">
        <v>1450</v>
      </c>
      <c r="E24" s="185"/>
      <c r="F24" s="211" t="s">
        <v>142</v>
      </c>
      <c r="G24" s="704">
        <v>190</v>
      </c>
      <c r="H24" s="185"/>
      <c r="I24" s="211" t="s">
        <v>446</v>
      </c>
      <c r="J24" s="71">
        <v>970</v>
      </c>
      <c r="K24" s="185"/>
      <c r="L24" s="211"/>
      <c r="M24" s="71"/>
      <c r="N24" s="241"/>
      <c r="O24" s="211"/>
      <c r="P24" s="72">
        <v>0</v>
      </c>
      <c r="Q24" s="241"/>
      <c r="R24" s="211" t="s">
        <v>129</v>
      </c>
      <c r="S24" s="30">
        <v>170</v>
      </c>
      <c r="T24" s="185"/>
      <c r="U24" s="211"/>
      <c r="V24" s="211"/>
      <c r="W24" s="241"/>
      <c r="X24" s="25"/>
      <c r="Y24" s="752"/>
    </row>
    <row r="25" spans="1:25" ht="15" customHeight="1" x14ac:dyDescent="0.15">
      <c r="A25" s="845"/>
      <c r="B25" s="927"/>
      <c r="C25" s="570" t="s">
        <v>798</v>
      </c>
      <c r="D25" s="71">
        <v>930</v>
      </c>
      <c r="E25" s="185"/>
      <c r="F25" s="211"/>
      <c r="G25" s="705"/>
      <c r="H25" s="571"/>
      <c r="I25" s="209" t="s">
        <v>447</v>
      </c>
      <c r="J25" s="71">
        <v>350</v>
      </c>
      <c r="K25" s="185"/>
      <c r="L25" s="211"/>
      <c r="M25" s="71">
        <v>0</v>
      </c>
      <c r="N25" s="241"/>
      <c r="O25" s="211"/>
      <c r="P25" s="72">
        <v>0</v>
      </c>
      <c r="Q25" s="241"/>
      <c r="R25" s="211"/>
      <c r="S25" s="211"/>
      <c r="T25" s="397"/>
      <c r="U25" s="572"/>
      <c r="V25" s="211"/>
      <c r="W25" s="241"/>
      <c r="X25" s="25"/>
      <c r="Y25" s="752"/>
    </row>
    <row r="26" spans="1:25" ht="15" customHeight="1" x14ac:dyDescent="0.15">
      <c r="A26" s="845"/>
      <c r="B26" s="927"/>
      <c r="C26" s="377" t="s">
        <v>669</v>
      </c>
      <c r="D26" s="384">
        <v>3710</v>
      </c>
      <c r="E26" s="385"/>
      <c r="F26" s="211" t="s">
        <v>669</v>
      </c>
      <c r="G26" s="706">
        <v>800</v>
      </c>
      <c r="H26" s="185"/>
      <c r="I26" s="211" t="s">
        <v>448</v>
      </c>
      <c r="J26" s="71">
        <v>1250</v>
      </c>
      <c r="K26" s="185"/>
      <c r="L26" s="211" t="s">
        <v>150</v>
      </c>
      <c r="M26" s="30">
        <v>650</v>
      </c>
      <c r="N26" s="185"/>
      <c r="O26" s="211"/>
      <c r="P26" s="72">
        <v>0</v>
      </c>
      <c r="Q26" s="241"/>
      <c r="R26" s="211" t="s">
        <v>152</v>
      </c>
      <c r="S26" s="30">
        <v>40</v>
      </c>
      <c r="T26" s="185"/>
      <c r="U26" s="211"/>
      <c r="V26" s="211"/>
      <c r="W26" s="241"/>
      <c r="X26" s="25"/>
      <c r="Y26" s="752"/>
    </row>
    <row r="27" spans="1:25" ht="15" customHeight="1" x14ac:dyDescent="0.15">
      <c r="A27" s="845"/>
      <c r="B27" s="927"/>
      <c r="C27" s="377" t="s">
        <v>534</v>
      </c>
      <c r="D27" s="71">
        <v>1500</v>
      </c>
      <c r="E27" s="185"/>
      <c r="F27" s="211" t="s">
        <v>914</v>
      </c>
      <c r="G27" s="704">
        <v>200</v>
      </c>
      <c r="H27" s="699"/>
      <c r="I27" s="211" t="s">
        <v>143</v>
      </c>
      <c r="J27" s="30">
        <v>950</v>
      </c>
      <c r="K27" s="185"/>
      <c r="L27" s="211" t="s">
        <v>547</v>
      </c>
      <c r="M27" s="30">
        <v>450</v>
      </c>
      <c r="N27" s="185"/>
      <c r="O27" s="211"/>
      <c r="P27" s="72">
        <v>0</v>
      </c>
      <c r="Q27" s="241"/>
      <c r="R27" s="211" t="s">
        <v>548</v>
      </c>
      <c r="S27" s="30">
        <v>20</v>
      </c>
      <c r="T27" s="185"/>
      <c r="U27" s="211"/>
      <c r="V27" s="211"/>
      <c r="W27" s="241"/>
      <c r="X27" s="25"/>
      <c r="Y27" s="752"/>
    </row>
    <row r="28" spans="1:25" ht="15" customHeight="1" x14ac:dyDescent="0.15">
      <c r="A28" s="845"/>
      <c r="B28" s="927"/>
      <c r="C28" s="410" t="s">
        <v>531</v>
      </c>
      <c r="D28" s="71">
        <v>2260</v>
      </c>
      <c r="E28" s="185"/>
      <c r="F28" s="211"/>
      <c r="G28" s="30">
        <v>0</v>
      </c>
      <c r="H28" s="241"/>
      <c r="I28" s="211" t="s">
        <v>675</v>
      </c>
      <c r="J28" s="30">
        <v>500</v>
      </c>
      <c r="K28" s="185"/>
      <c r="L28" s="211"/>
      <c r="M28" s="30">
        <v>0</v>
      </c>
      <c r="N28" s="241"/>
      <c r="O28" s="211"/>
      <c r="P28" s="72">
        <v>0</v>
      </c>
      <c r="Q28" s="241"/>
      <c r="R28" s="211"/>
      <c r="S28" s="211"/>
      <c r="T28" s="241"/>
      <c r="U28" s="292"/>
      <c r="V28" s="211"/>
      <c r="W28" s="241"/>
      <c r="X28" s="25"/>
      <c r="Y28" s="752"/>
    </row>
    <row r="29" spans="1:25" ht="15" customHeight="1" x14ac:dyDescent="0.15">
      <c r="A29" s="845"/>
      <c r="B29" s="927"/>
      <c r="C29" s="573" t="s">
        <v>535</v>
      </c>
      <c r="D29" s="73">
        <v>420</v>
      </c>
      <c r="E29" s="383"/>
      <c r="F29" s="212"/>
      <c r="G29" s="32">
        <v>0</v>
      </c>
      <c r="H29" s="244"/>
      <c r="I29" s="574" t="s">
        <v>564</v>
      </c>
      <c r="J29" s="32">
        <v>140</v>
      </c>
      <c r="K29" s="383"/>
      <c r="L29" s="212"/>
      <c r="M29" s="32">
        <v>0</v>
      </c>
      <c r="N29" s="434"/>
      <c r="O29" s="212"/>
      <c r="P29" s="552">
        <v>0</v>
      </c>
      <c r="Q29" s="244"/>
      <c r="R29" s="212"/>
      <c r="S29" s="73">
        <v>0</v>
      </c>
      <c r="T29" s="244">
        <v>0</v>
      </c>
      <c r="U29" s="212"/>
      <c r="V29" s="288"/>
      <c r="W29" s="244"/>
      <c r="X29" s="25"/>
      <c r="Y29" s="752"/>
    </row>
    <row r="30" spans="1:25" ht="15" customHeight="1" x14ac:dyDescent="0.15">
      <c r="A30" s="845"/>
      <c r="B30" s="380" t="s">
        <v>331</v>
      </c>
      <c r="C30" s="386" t="s">
        <v>130</v>
      </c>
      <c r="D30" s="157">
        <v>2750</v>
      </c>
      <c r="E30" s="362"/>
      <c r="F30" s="217"/>
      <c r="G30" s="160"/>
      <c r="H30" s="387"/>
      <c r="I30" s="217" t="s">
        <v>144</v>
      </c>
      <c r="J30" s="108">
        <v>350</v>
      </c>
      <c r="K30" s="362"/>
      <c r="L30" s="217"/>
      <c r="M30" s="217"/>
      <c r="N30" s="635"/>
      <c r="O30" s="216"/>
      <c r="P30" s="109">
        <v>0</v>
      </c>
      <c r="Q30" s="246"/>
      <c r="R30" s="217" t="s">
        <v>144</v>
      </c>
      <c r="S30" s="157">
        <v>120</v>
      </c>
      <c r="T30" s="362"/>
      <c r="U30" s="217"/>
      <c r="V30" s="490"/>
      <c r="W30" s="246"/>
      <c r="X30" s="25"/>
      <c r="Y30" s="752"/>
    </row>
    <row r="31" spans="1:25" ht="15" customHeight="1" x14ac:dyDescent="0.15">
      <c r="A31" s="994"/>
      <c r="B31" s="926" t="s">
        <v>332</v>
      </c>
      <c r="C31" s="291"/>
      <c r="D31" s="64"/>
      <c r="E31" s="239"/>
      <c r="F31" s="291"/>
      <c r="G31" s="64"/>
      <c r="H31" s="239"/>
      <c r="I31" s="86" t="s">
        <v>147</v>
      </c>
      <c r="J31" s="27">
        <v>200</v>
      </c>
      <c r="K31" s="183"/>
      <c r="L31" s="86"/>
      <c r="M31" s="86"/>
      <c r="N31" s="239"/>
      <c r="O31" s="86"/>
      <c r="P31" s="65">
        <v>0</v>
      </c>
      <c r="Q31" s="239"/>
      <c r="R31" s="100"/>
      <c r="S31" s="261"/>
      <c r="T31" s="243"/>
      <c r="U31" s="86"/>
      <c r="V31" s="86"/>
      <c r="W31" s="239"/>
      <c r="X31" s="25"/>
      <c r="Y31" s="752"/>
    </row>
    <row r="32" spans="1:25" ht="15" customHeight="1" x14ac:dyDescent="0.15">
      <c r="A32" s="994"/>
      <c r="B32" s="927"/>
      <c r="C32" s="291" t="s">
        <v>131</v>
      </c>
      <c r="D32" s="64">
        <v>3530</v>
      </c>
      <c r="E32" s="183"/>
      <c r="F32" s="86" t="s">
        <v>131</v>
      </c>
      <c r="G32" s="27">
        <v>1760</v>
      </c>
      <c r="H32" s="183"/>
      <c r="I32" s="86" t="s">
        <v>148</v>
      </c>
      <c r="J32" s="27">
        <v>1180</v>
      </c>
      <c r="K32" s="183"/>
      <c r="L32" s="86"/>
      <c r="M32" s="86"/>
      <c r="N32" s="239"/>
      <c r="O32" s="86"/>
      <c r="P32" s="65">
        <v>0</v>
      </c>
      <c r="Q32" s="239"/>
      <c r="R32" s="86" t="s">
        <v>125</v>
      </c>
      <c r="S32" s="64">
        <v>50</v>
      </c>
      <c r="T32" s="183"/>
      <c r="U32" s="291"/>
      <c r="V32" s="64"/>
      <c r="W32" s="239"/>
      <c r="X32" s="25"/>
      <c r="Y32" s="752"/>
    </row>
    <row r="33" spans="1:25" ht="15" customHeight="1" x14ac:dyDescent="0.15">
      <c r="A33" s="994"/>
      <c r="B33" s="929"/>
      <c r="C33" s="317" t="s">
        <v>326</v>
      </c>
      <c r="D33" s="66">
        <v>2790</v>
      </c>
      <c r="E33" s="184"/>
      <c r="F33" s="210"/>
      <c r="G33" s="47">
        <v>0</v>
      </c>
      <c r="H33" s="240"/>
      <c r="I33" s="210" t="s">
        <v>149</v>
      </c>
      <c r="J33" s="47">
        <v>800</v>
      </c>
      <c r="K33" s="184"/>
      <c r="L33" s="212"/>
      <c r="M33" s="32">
        <v>0</v>
      </c>
      <c r="N33" s="434"/>
      <c r="O33" s="210"/>
      <c r="P33" s="69">
        <v>0</v>
      </c>
      <c r="Q33" s="240"/>
      <c r="R33" s="86" t="s">
        <v>472</v>
      </c>
      <c r="S33" s="64">
        <v>900</v>
      </c>
      <c r="T33" s="183"/>
      <c r="U33" s="210"/>
      <c r="V33" s="86"/>
      <c r="W33" s="240"/>
      <c r="X33" s="25"/>
      <c r="Y33" s="752"/>
    </row>
    <row r="34" spans="1:25" ht="15" customHeight="1" x14ac:dyDescent="0.15">
      <c r="A34" s="994"/>
      <c r="B34" s="107" t="s">
        <v>333</v>
      </c>
      <c r="C34" s="332" t="s">
        <v>559</v>
      </c>
      <c r="D34" s="157">
        <v>260</v>
      </c>
      <c r="E34" s="362"/>
      <c r="F34" s="386"/>
      <c r="G34" s="160"/>
      <c r="H34" s="387"/>
      <c r="I34" s="332"/>
      <c r="J34" s="108">
        <v>0</v>
      </c>
      <c r="K34" s="246">
        <v>0</v>
      </c>
      <c r="L34" s="217"/>
      <c r="M34" s="108">
        <v>0</v>
      </c>
      <c r="N34" s="246"/>
      <c r="O34" s="217"/>
      <c r="P34" s="109">
        <v>0</v>
      </c>
      <c r="Q34" s="246"/>
      <c r="R34" s="217"/>
      <c r="S34" s="157">
        <v>0</v>
      </c>
      <c r="T34" s="246"/>
      <c r="U34" s="217"/>
      <c r="V34" s="108"/>
      <c r="W34" s="246"/>
      <c r="X34" s="25"/>
      <c r="Y34" s="752"/>
    </row>
    <row r="35" spans="1:25" ht="15" customHeight="1" x14ac:dyDescent="0.15">
      <c r="A35" s="994"/>
      <c r="B35" s="927" t="s">
        <v>292</v>
      </c>
      <c r="C35" s="542" t="s">
        <v>670</v>
      </c>
      <c r="D35" s="205">
        <v>2840</v>
      </c>
      <c r="E35" s="187"/>
      <c r="F35" s="218" t="s">
        <v>674</v>
      </c>
      <c r="G35" s="163">
        <v>1570</v>
      </c>
      <c r="H35" s="614"/>
      <c r="I35" s="100" t="s">
        <v>132</v>
      </c>
      <c r="J35" s="99">
        <v>2900</v>
      </c>
      <c r="K35" s="187"/>
      <c r="L35" s="218"/>
      <c r="M35" s="415"/>
      <c r="N35" s="416"/>
      <c r="O35" s="86"/>
      <c r="P35" s="65">
        <v>0</v>
      </c>
      <c r="Q35" s="239"/>
      <c r="R35" s="86" t="s">
        <v>473</v>
      </c>
      <c r="S35" s="64">
        <v>110</v>
      </c>
      <c r="T35" s="183"/>
      <c r="U35" s="249"/>
      <c r="V35" s="86"/>
      <c r="W35" s="402"/>
      <c r="X35" s="25"/>
      <c r="Y35" s="752"/>
    </row>
    <row r="36" spans="1:25" ht="15" customHeight="1" x14ac:dyDescent="0.15">
      <c r="A36" s="994"/>
      <c r="B36" s="927"/>
      <c r="C36" s="410" t="s">
        <v>516</v>
      </c>
      <c r="D36" s="71">
        <v>2380</v>
      </c>
      <c r="E36" s="185"/>
      <c r="F36" s="211" t="s">
        <v>891</v>
      </c>
      <c r="G36" s="30">
        <v>740</v>
      </c>
      <c r="H36" s="185"/>
      <c r="I36" s="211"/>
      <c r="J36" s="30">
        <v>0</v>
      </c>
      <c r="K36" s="241"/>
      <c r="L36" s="209"/>
      <c r="M36" s="495"/>
      <c r="N36" s="241"/>
      <c r="O36" s="211"/>
      <c r="P36" s="72">
        <v>0</v>
      </c>
      <c r="Q36" s="241"/>
      <c r="R36" s="211"/>
      <c r="S36" s="71">
        <v>0</v>
      </c>
      <c r="T36" s="241"/>
      <c r="U36" s="86"/>
      <c r="V36" s="86"/>
      <c r="W36" s="241"/>
      <c r="X36" s="25"/>
      <c r="Y36" s="752"/>
    </row>
    <row r="37" spans="1:25" ht="15" customHeight="1" x14ac:dyDescent="0.15">
      <c r="A37" s="994"/>
      <c r="B37" s="927"/>
      <c r="C37" s="291" t="s">
        <v>671</v>
      </c>
      <c r="D37" s="64">
        <v>2600</v>
      </c>
      <c r="E37" s="183"/>
      <c r="F37" s="86" t="s">
        <v>671</v>
      </c>
      <c r="G37" s="27">
        <v>570</v>
      </c>
      <c r="H37" s="183"/>
      <c r="I37" s="86" t="s">
        <v>133</v>
      </c>
      <c r="J37" s="27">
        <v>1300</v>
      </c>
      <c r="K37" s="183"/>
      <c r="L37" s="209"/>
      <c r="M37" s="30"/>
      <c r="N37" s="241"/>
      <c r="O37" s="86"/>
      <c r="P37" s="65"/>
      <c r="Q37" s="239"/>
      <c r="R37" s="86" t="s">
        <v>133</v>
      </c>
      <c r="S37" s="64">
        <v>20</v>
      </c>
      <c r="T37" s="183"/>
      <c r="U37" s="213"/>
      <c r="V37" s="213"/>
      <c r="W37" s="239"/>
      <c r="X37" s="25"/>
      <c r="Y37" s="752"/>
    </row>
    <row r="38" spans="1:25" ht="15" customHeight="1" x14ac:dyDescent="0.15">
      <c r="A38" s="988" t="s">
        <v>293</v>
      </c>
      <c r="B38" s="989"/>
      <c r="C38" s="261" t="s">
        <v>134</v>
      </c>
      <c r="D38" s="205">
        <v>4460</v>
      </c>
      <c r="E38" s="187"/>
      <c r="F38" s="100"/>
      <c r="G38" s="100"/>
      <c r="H38" s="243"/>
      <c r="I38" s="100" t="s">
        <v>338</v>
      </c>
      <c r="J38" s="99">
        <v>3600</v>
      </c>
      <c r="K38" s="187"/>
      <c r="L38" s="100"/>
      <c r="M38" s="99">
        <v>0</v>
      </c>
      <c r="N38" s="243"/>
      <c r="O38" s="100"/>
      <c r="P38" s="102">
        <v>0</v>
      </c>
      <c r="Q38" s="243"/>
      <c r="R38" s="100" t="s">
        <v>153</v>
      </c>
      <c r="S38" s="205">
        <v>20</v>
      </c>
      <c r="T38" s="187"/>
      <c r="U38" s="100"/>
      <c r="V38" s="100"/>
      <c r="W38" s="243"/>
      <c r="X38" s="25"/>
      <c r="Y38" s="752"/>
    </row>
    <row r="39" spans="1:25" ht="15" customHeight="1" x14ac:dyDescent="0.15">
      <c r="A39" s="990"/>
      <c r="B39" s="991"/>
      <c r="C39" s="291" t="s">
        <v>124</v>
      </c>
      <c r="D39" s="64">
        <v>640</v>
      </c>
      <c r="E39" s="183"/>
      <c r="F39" s="211"/>
      <c r="G39" s="30">
        <v>0</v>
      </c>
      <c r="H39" s="241"/>
      <c r="I39" s="86" t="s">
        <v>481</v>
      </c>
      <c r="J39" s="27">
        <v>70</v>
      </c>
      <c r="K39" s="307"/>
      <c r="L39" s="86"/>
      <c r="M39" s="27">
        <v>0</v>
      </c>
      <c r="N39" s="239">
        <v>0</v>
      </c>
      <c r="O39" s="86"/>
      <c r="P39" s="65">
        <v>0</v>
      </c>
      <c r="Q39" s="239"/>
      <c r="R39" s="86"/>
      <c r="S39" s="64">
        <v>0</v>
      </c>
      <c r="T39" s="239"/>
      <c r="U39" s="86"/>
      <c r="V39" s="27"/>
      <c r="W39" s="239">
        <v>0</v>
      </c>
      <c r="X39" s="25"/>
      <c r="Y39" s="752"/>
    </row>
    <row r="40" spans="1:25" ht="15" customHeight="1" thickBot="1" x14ac:dyDescent="0.2">
      <c r="A40" s="992"/>
      <c r="B40" s="993"/>
      <c r="C40" s="219" t="s">
        <v>480</v>
      </c>
      <c r="D40" s="285">
        <v>1640</v>
      </c>
      <c r="E40" s="564"/>
      <c r="F40" s="565"/>
      <c r="G40" s="74">
        <v>0</v>
      </c>
      <c r="H40" s="566">
        <v>0</v>
      </c>
      <c r="I40" s="219" t="s">
        <v>482</v>
      </c>
      <c r="J40" s="683" t="s">
        <v>883</v>
      </c>
      <c r="K40" s="566"/>
      <c r="L40" s="219"/>
      <c r="M40" s="74">
        <v>0</v>
      </c>
      <c r="N40" s="566">
        <v>0</v>
      </c>
      <c r="O40" s="219"/>
      <c r="P40" s="567">
        <v>0</v>
      </c>
      <c r="Q40" s="566"/>
      <c r="R40" s="219"/>
      <c r="S40" s="567">
        <v>0</v>
      </c>
      <c r="T40" s="566"/>
      <c r="U40" s="565"/>
      <c r="V40" s="568"/>
      <c r="W40" s="569"/>
      <c r="X40" s="25"/>
      <c r="Y40" s="752"/>
    </row>
    <row r="41" spans="1:25" ht="15" customHeight="1" thickBot="1" x14ac:dyDescent="0.2">
      <c r="A41" s="75"/>
      <c r="B41" s="76"/>
      <c r="C41" s="354"/>
      <c r="D41" s="96"/>
      <c r="E41" s="97"/>
      <c r="F41" s="354"/>
      <c r="G41" s="96"/>
      <c r="H41" s="97"/>
      <c r="I41" s="354"/>
      <c r="J41" s="96"/>
      <c r="K41" s="97"/>
      <c r="L41" s="354"/>
      <c r="M41" s="96"/>
      <c r="N41" s="97"/>
      <c r="O41" s="354"/>
      <c r="P41" s="96"/>
      <c r="Q41" s="97"/>
      <c r="R41" s="354"/>
      <c r="S41" s="96"/>
      <c r="T41" s="97"/>
      <c r="U41" s="502"/>
      <c r="V41" s="96"/>
      <c r="W41" s="355"/>
      <c r="X41" s="25"/>
      <c r="Y41" s="752"/>
    </row>
    <row r="42" spans="1:25" ht="15" customHeight="1" thickBot="1" x14ac:dyDescent="0.2">
      <c r="A42" s="585">
        <f>SUM(D42,G42,J42,M42,P42,S42,V42)</f>
        <v>116290</v>
      </c>
      <c r="B42" s="584"/>
      <c r="C42" s="346" t="s">
        <v>167</v>
      </c>
      <c r="D42" s="366">
        <f>SUM(D9:D40)</f>
        <v>62250</v>
      </c>
      <c r="E42" s="348">
        <f>SUM(E9:E40)</f>
        <v>0</v>
      </c>
      <c r="F42" s="346" t="s">
        <v>167</v>
      </c>
      <c r="G42" s="366">
        <f>SUM(G9:G40)</f>
        <v>16000</v>
      </c>
      <c r="H42" s="348">
        <f>SUM(H9:H40)</f>
        <v>0</v>
      </c>
      <c r="I42" s="346" t="s">
        <v>167</v>
      </c>
      <c r="J42" s="366">
        <f>SUM(J9:J40)</f>
        <v>28420</v>
      </c>
      <c r="K42" s="348">
        <f>SUM(K9:K40)</f>
        <v>0</v>
      </c>
      <c r="L42" s="346" t="s">
        <v>167</v>
      </c>
      <c r="M42" s="366">
        <f>SUM(M9:M40)</f>
        <v>4400</v>
      </c>
      <c r="N42" s="348">
        <f>SUM(N9:N40)</f>
        <v>0</v>
      </c>
      <c r="O42" s="346" t="s">
        <v>167</v>
      </c>
      <c r="P42" s="366">
        <f>SUM(P9:P40)</f>
        <v>1200</v>
      </c>
      <c r="Q42" s="348">
        <f>SUM(Q9:Q40)</f>
        <v>0</v>
      </c>
      <c r="R42" s="346" t="s">
        <v>167</v>
      </c>
      <c r="S42" s="366">
        <f>SUM(S9:S40)</f>
        <v>4020</v>
      </c>
      <c r="T42" s="348">
        <f>SUM(T9:T40)</f>
        <v>0</v>
      </c>
      <c r="U42" s="503"/>
      <c r="V42" s="366">
        <f>SUM(V9:V40)</f>
        <v>0</v>
      </c>
      <c r="W42" s="348">
        <f>SUM(W9:W40)</f>
        <v>0</v>
      </c>
      <c r="X42" s="25"/>
      <c r="Y42" s="752"/>
    </row>
    <row r="43" spans="1:25" s="31" customFormat="1" ht="13.5" customHeight="1" x14ac:dyDescent="0.15">
      <c r="A43" s="82"/>
      <c r="B43" s="82"/>
      <c r="C43" s="50"/>
      <c r="U43" s="454"/>
      <c r="V43" s="455"/>
      <c r="W43" s="52"/>
      <c r="X43" s="11"/>
      <c r="Y43" s="436"/>
    </row>
    <row r="44" spans="1:25" s="31" customFormat="1" ht="17.25" customHeight="1" x14ac:dyDescent="0.15">
      <c r="A44" s="53"/>
      <c r="B44" s="53"/>
      <c r="C44" s="54"/>
      <c r="U44" s="504"/>
      <c r="W44" s="11"/>
      <c r="X44" s="11"/>
      <c r="Y44" s="11"/>
    </row>
    <row r="45" spans="1:25" s="31" customFormat="1" ht="13.5" customHeight="1" x14ac:dyDescent="0.15">
      <c r="U45" s="11"/>
      <c r="V45" s="11"/>
      <c r="W45" s="82"/>
      <c r="X45" s="11"/>
      <c r="Y45" s="11"/>
    </row>
    <row r="46" spans="1:25" x14ac:dyDescent="0.15">
      <c r="Y46" s="31"/>
    </row>
    <row r="47" spans="1:25" x14ac:dyDescent="0.15">
      <c r="W47" s="83" t="str">
        <f>市郡別!T53</f>
        <v>(2025・04)</v>
      </c>
    </row>
  </sheetData>
  <mergeCells count="20">
    <mergeCell ref="Y13:Y14"/>
    <mergeCell ref="Y9:Y12"/>
    <mergeCell ref="S2:V5"/>
    <mergeCell ref="O3:P5"/>
    <mergeCell ref="Y15:Y42"/>
    <mergeCell ref="W2:W5"/>
    <mergeCell ref="A38:B40"/>
    <mergeCell ref="B35:B37"/>
    <mergeCell ref="A2:G5"/>
    <mergeCell ref="S1:V1"/>
    <mergeCell ref="Q3:R5"/>
    <mergeCell ref="I2:L5"/>
    <mergeCell ref="A7:B8"/>
    <mergeCell ref="A9:A37"/>
    <mergeCell ref="B9:B15"/>
    <mergeCell ref="B16:B21"/>
    <mergeCell ref="B31:B33"/>
    <mergeCell ref="B22:B29"/>
    <mergeCell ref="H2:H5"/>
    <mergeCell ref="M2:N5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T40 T22:T24 N28:N34 N16:N25 T26 H27:H29 N36:N40 H38:H40 Q14:Q15 T31 Q17:Q40 W9:W40" xr:uid="{00000000-0002-0000-0F00-000000000000}">
      <formula1>10</formula1>
      <formula2>G9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9"/>
  <dimension ref="A1:Z46"/>
  <sheetViews>
    <sheetView showZeros="0" zoomScale="85" zoomScaleNormal="85" zoomScalePageLayoutView="70" workbookViewId="0">
      <selection activeCell="A4" sqref="A4:D4"/>
    </sheetView>
  </sheetViews>
  <sheetFormatPr defaultColWidth="7.625" defaultRowHeight="13.5" x14ac:dyDescent="0.15"/>
  <cols>
    <col min="1" max="1" width="8.75" style="11" customWidth="1"/>
    <col min="2" max="2" width="11.25" style="11" customWidth="1"/>
    <col min="3" max="4" width="8.75" style="11" customWidth="1"/>
    <col min="5" max="6" width="5.25" style="11" customWidth="1"/>
    <col min="7" max="7" width="10" style="11" customWidth="1"/>
    <col min="8" max="8" width="11.25" style="11" customWidth="1"/>
    <col min="9" max="9" width="8.75" style="11" customWidth="1"/>
    <col min="10" max="11" width="4.5" style="11" customWidth="1"/>
    <col min="12" max="12" width="11.25" style="11" customWidth="1"/>
    <col min="13" max="14" width="8.75" style="11" customWidth="1"/>
    <col min="15" max="16" width="4.5" style="11" customWidth="1"/>
    <col min="17" max="17" width="11.25" style="11" customWidth="1"/>
    <col min="18" max="19" width="8.75" style="11" customWidth="1"/>
    <col min="20" max="21" width="5.375" style="11" customWidth="1"/>
    <col min="22" max="22" width="11.25" style="11" customWidth="1"/>
    <col min="23" max="24" width="8.75" style="11" customWidth="1"/>
    <col min="25" max="25" width="1.5" style="11" customWidth="1"/>
    <col min="26" max="26" width="3.5" style="11" customWidth="1"/>
    <col min="27" max="16384" width="7.625" style="11"/>
  </cols>
  <sheetData>
    <row r="1" spans="1:26" s="7" customFormat="1" ht="19.5" customHeight="1" x14ac:dyDescent="0.15">
      <c r="A1" s="1051" t="s">
        <v>154</v>
      </c>
      <c r="B1" s="931"/>
      <c r="C1" s="931"/>
      <c r="D1" s="931"/>
      <c r="E1" s="931"/>
      <c r="F1" s="931"/>
      <c r="G1" s="1036"/>
      <c r="H1" s="1033" t="s">
        <v>155</v>
      </c>
      <c r="I1" s="1034"/>
      <c r="J1" s="1034"/>
      <c r="K1" s="1034"/>
      <c r="L1" s="1035"/>
      <c r="M1" s="2" t="s">
        <v>156</v>
      </c>
      <c r="N1" s="3"/>
      <c r="O1" s="930" t="s">
        <v>172</v>
      </c>
      <c r="P1" s="931"/>
      <c r="Q1" s="931"/>
      <c r="R1" s="931"/>
      <c r="S1" s="931"/>
      <c r="T1" s="1036"/>
      <c r="U1" s="931" t="s">
        <v>157</v>
      </c>
      <c r="V1" s="931"/>
      <c r="W1" s="932"/>
      <c r="X1" s="56" t="s">
        <v>171</v>
      </c>
    </row>
    <row r="2" spans="1:26" ht="14.25" customHeight="1" x14ac:dyDescent="0.15">
      <c r="A2" s="948">
        <f>市郡別!A4</f>
        <v>0</v>
      </c>
      <c r="B2" s="949"/>
      <c r="C2" s="949"/>
      <c r="D2" s="949"/>
      <c r="E2" s="949"/>
      <c r="F2" s="949"/>
      <c r="G2" s="788" t="s">
        <v>189</v>
      </c>
      <c r="H2" s="1023">
        <f>市郡別!F4</f>
        <v>0</v>
      </c>
      <c r="I2" s="954"/>
      <c r="J2" s="954"/>
      <c r="K2" s="954"/>
      <c r="L2" s="955"/>
      <c r="M2" s="1026">
        <f>市郡別!J4</f>
        <v>0</v>
      </c>
      <c r="N2" s="1027"/>
      <c r="O2" s="1058" t="s">
        <v>169</v>
      </c>
      <c r="P2" s="1019"/>
      <c r="Q2" s="1059"/>
      <c r="R2" s="1018" t="s">
        <v>170</v>
      </c>
      <c r="S2" s="1019"/>
      <c r="T2" s="1020"/>
      <c r="U2" s="964">
        <f>市郡別!O4</f>
        <v>0</v>
      </c>
      <c r="V2" s="964"/>
      <c r="W2" s="965"/>
      <c r="X2" s="933">
        <f>U2</f>
        <v>0</v>
      </c>
    </row>
    <row r="3" spans="1:26" ht="14.25" customHeight="1" x14ac:dyDescent="0.15">
      <c r="A3" s="950"/>
      <c r="B3" s="951"/>
      <c r="C3" s="951"/>
      <c r="D3" s="951"/>
      <c r="E3" s="951"/>
      <c r="F3" s="951"/>
      <c r="G3" s="789"/>
      <c r="H3" s="1024"/>
      <c r="I3" s="956"/>
      <c r="J3" s="956"/>
      <c r="K3" s="956"/>
      <c r="L3" s="957"/>
      <c r="M3" s="1028"/>
      <c r="N3" s="1029"/>
      <c r="O3" s="1060">
        <f>W26</f>
        <v>0</v>
      </c>
      <c r="P3" s="1061"/>
      <c r="Q3" s="1062"/>
      <c r="R3" s="1009">
        <f>市郡別!L4</f>
        <v>0</v>
      </c>
      <c r="S3" s="1010"/>
      <c r="T3" s="1011"/>
      <c r="U3" s="967"/>
      <c r="V3" s="967"/>
      <c r="W3" s="968"/>
      <c r="X3" s="934"/>
    </row>
    <row r="4" spans="1:26" ht="14.25" customHeight="1" x14ac:dyDescent="0.15">
      <c r="A4" s="950"/>
      <c r="B4" s="951"/>
      <c r="C4" s="951"/>
      <c r="D4" s="974"/>
      <c r="E4" s="951"/>
      <c r="F4" s="951"/>
      <c r="G4" s="789"/>
      <c r="H4" s="1024"/>
      <c r="I4" s="956"/>
      <c r="J4" s="956"/>
      <c r="K4" s="956"/>
      <c r="L4" s="957"/>
      <c r="M4" s="1028"/>
      <c r="N4" s="1029"/>
      <c r="O4" s="1063"/>
      <c r="P4" s="1064"/>
      <c r="Q4" s="1065"/>
      <c r="R4" s="1012"/>
      <c r="S4" s="1013"/>
      <c r="T4" s="1014"/>
      <c r="U4" s="967"/>
      <c r="V4" s="967"/>
      <c r="W4" s="968"/>
      <c r="X4" s="934"/>
    </row>
    <row r="5" spans="1:26" ht="14.25" customHeight="1" thickBot="1" x14ac:dyDescent="0.2">
      <c r="A5" s="952"/>
      <c r="B5" s="953"/>
      <c r="C5" s="953"/>
      <c r="D5" s="953"/>
      <c r="E5" s="953"/>
      <c r="F5" s="953"/>
      <c r="G5" s="790"/>
      <c r="H5" s="1025"/>
      <c r="I5" s="958"/>
      <c r="J5" s="958"/>
      <c r="K5" s="958"/>
      <c r="L5" s="959"/>
      <c r="M5" s="1030"/>
      <c r="N5" s="1031"/>
      <c r="O5" s="1066"/>
      <c r="P5" s="1067"/>
      <c r="Q5" s="1068"/>
      <c r="R5" s="1015"/>
      <c r="S5" s="1016"/>
      <c r="T5" s="1017"/>
      <c r="U5" s="970"/>
      <c r="V5" s="970"/>
      <c r="W5" s="971"/>
      <c r="X5" s="935"/>
    </row>
    <row r="6" spans="1:26" ht="14.25" customHeight="1" x14ac:dyDescent="0.15">
      <c r="A6" s="437"/>
      <c r="B6" s="437"/>
      <c r="C6" s="437"/>
      <c r="D6" s="437"/>
      <c r="E6" s="437"/>
      <c r="F6" s="437"/>
      <c r="G6" s="482"/>
      <c r="H6" s="438"/>
      <c r="I6" s="438"/>
      <c r="J6" s="438"/>
      <c r="K6" s="438"/>
      <c r="L6" s="438"/>
      <c r="M6" s="483"/>
      <c r="N6" s="483"/>
      <c r="O6" s="484"/>
      <c r="P6" s="484"/>
      <c r="Q6" s="484"/>
      <c r="R6" s="485"/>
      <c r="S6" s="485"/>
      <c r="T6" s="485"/>
      <c r="U6" s="439"/>
      <c r="V6" s="439"/>
      <c r="W6" s="439"/>
      <c r="X6" s="486"/>
    </row>
    <row r="7" spans="1:26" ht="22.5" customHeight="1" x14ac:dyDescent="0.15">
      <c r="A7" s="437"/>
      <c r="B7" s="1021" t="s">
        <v>809</v>
      </c>
      <c r="C7" s="1021"/>
      <c r="D7" s="1021"/>
      <c r="E7" s="1021"/>
      <c r="F7" s="1021"/>
      <c r="G7" s="1021"/>
      <c r="H7" s="1021"/>
      <c r="I7" s="1021"/>
      <c r="J7" s="1021"/>
      <c r="K7" s="1021"/>
      <c r="L7" s="1021"/>
      <c r="M7" s="1021"/>
      <c r="N7" s="1021"/>
      <c r="O7" s="1021"/>
      <c r="P7" s="1021"/>
      <c r="Q7" s="1021"/>
      <c r="R7" s="1021"/>
      <c r="S7" s="1021"/>
      <c r="T7" s="1021"/>
      <c r="U7" s="1021"/>
      <c r="V7" s="1021"/>
      <c r="W7" s="1021"/>
      <c r="X7" s="1021"/>
    </row>
    <row r="8" spans="1:26" ht="14.25" customHeight="1" x14ac:dyDescent="0.15"/>
    <row r="9" spans="1:26" s="20" customFormat="1" ht="18" customHeight="1" x14ac:dyDescent="0.15">
      <c r="A9" s="456"/>
      <c r="B9" s="998" t="s">
        <v>810</v>
      </c>
      <c r="C9" s="998"/>
      <c r="D9" s="998"/>
      <c r="E9" s="1022"/>
      <c r="F9" s="1022"/>
      <c r="G9" s="998" t="s">
        <v>811</v>
      </c>
      <c r="H9" s="998"/>
      <c r="I9" s="998"/>
      <c r="J9" s="997"/>
      <c r="K9" s="997"/>
      <c r="L9" s="998" t="s">
        <v>811</v>
      </c>
      <c r="M9" s="998"/>
      <c r="N9" s="998"/>
      <c r="O9" s="1022"/>
      <c r="P9" s="1022"/>
      <c r="Q9" s="998" t="s">
        <v>811</v>
      </c>
      <c r="R9" s="998"/>
      <c r="S9" s="998"/>
      <c r="T9" s="997"/>
      <c r="U9" s="997"/>
      <c r="V9" s="998" t="s">
        <v>811</v>
      </c>
      <c r="W9" s="998"/>
      <c r="X9" s="998"/>
    </row>
    <row r="10" spans="1:26" ht="15.75" customHeight="1" x14ac:dyDescent="0.15">
      <c r="A10" s="456" t="s">
        <v>677</v>
      </c>
      <c r="B10" s="457" t="s">
        <v>678</v>
      </c>
      <c r="C10" s="458" t="s">
        <v>679</v>
      </c>
      <c r="D10" s="457" t="s">
        <v>680</v>
      </c>
      <c r="E10" s="1047" t="s">
        <v>677</v>
      </c>
      <c r="F10" s="1048"/>
      <c r="G10" s="457" t="s">
        <v>678</v>
      </c>
      <c r="H10" s="458" t="s">
        <v>679</v>
      </c>
      <c r="I10" s="457" t="s">
        <v>680</v>
      </c>
      <c r="J10" s="1049" t="s">
        <v>677</v>
      </c>
      <c r="K10" s="1050"/>
      <c r="L10" s="457" t="s">
        <v>678</v>
      </c>
      <c r="M10" s="460" t="s">
        <v>679</v>
      </c>
      <c r="N10" s="457" t="s">
        <v>680</v>
      </c>
      <c r="O10" s="1047" t="s">
        <v>677</v>
      </c>
      <c r="P10" s="1048"/>
      <c r="Q10" s="457" t="s">
        <v>678</v>
      </c>
      <c r="R10" s="460" t="s">
        <v>679</v>
      </c>
      <c r="S10" s="457" t="s">
        <v>680</v>
      </c>
      <c r="T10" s="1049" t="s">
        <v>677</v>
      </c>
      <c r="U10" s="1050"/>
      <c r="V10" s="461" t="s">
        <v>678</v>
      </c>
      <c r="W10" s="460" t="s">
        <v>679</v>
      </c>
      <c r="X10" s="459" t="s">
        <v>680</v>
      </c>
    </row>
    <row r="11" spans="1:26" ht="19.5" customHeight="1" x14ac:dyDescent="0.15">
      <c r="A11" s="636" t="s">
        <v>681</v>
      </c>
      <c r="B11" s="637" t="s">
        <v>682</v>
      </c>
      <c r="C11" s="462">
        <v>140</v>
      </c>
      <c r="D11" s="443"/>
      <c r="E11" s="638" t="s">
        <v>782</v>
      </c>
      <c r="F11" s="1055" t="s">
        <v>683</v>
      </c>
      <c r="G11" s="637" t="s">
        <v>427</v>
      </c>
      <c r="H11" s="462">
        <v>770</v>
      </c>
      <c r="I11" s="444"/>
      <c r="J11" s="639" t="s">
        <v>783</v>
      </c>
      <c r="K11" s="640"/>
      <c r="L11" s="637" t="s">
        <v>684</v>
      </c>
      <c r="M11" s="462">
        <v>500</v>
      </c>
      <c r="N11" s="444"/>
      <c r="O11" s="639" t="s">
        <v>784</v>
      </c>
      <c r="P11" s="641"/>
      <c r="Q11" s="637"/>
      <c r="R11" s="462"/>
      <c r="S11" s="444"/>
      <c r="T11" s="639" t="s">
        <v>785</v>
      </c>
      <c r="U11" s="642"/>
      <c r="V11" s="643" t="s">
        <v>685</v>
      </c>
      <c r="W11" s="462">
        <v>650</v>
      </c>
      <c r="X11" s="444"/>
      <c r="Z11" s="742" t="s">
        <v>676</v>
      </c>
    </row>
    <row r="12" spans="1:26" ht="19.5" customHeight="1" x14ac:dyDescent="0.15">
      <c r="A12" s="1052" t="s">
        <v>686</v>
      </c>
      <c r="B12" s="644" t="s">
        <v>687</v>
      </c>
      <c r="C12" s="463">
        <v>450</v>
      </c>
      <c r="D12" s="444"/>
      <c r="E12" s="1052" t="s">
        <v>688</v>
      </c>
      <c r="F12" s="1053"/>
      <c r="G12" s="644" t="s">
        <v>823</v>
      </c>
      <c r="H12" s="463">
        <v>1050</v>
      </c>
      <c r="I12" s="444"/>
      <c r="J12" s="1001" t="s">
        <v>689</v>
      </c>
      <c r="K12" s="1006"/>
      <c r="L12" s="644" t="s">
        <v>690</v>
      </c>
      <c r="M12" s="463">
        <v>460</v>
      </c>
      <c r="N12" s="444"/>
      <c r="O12" s="1070" t="s">
        <v>197</v>
      </c>
      <c r="P12" s="1071"/>
      <c r="Q12" s="644" t="s">
        <v>691</v>
      </c>
      <c r="R12" s="463">
        <v>450</v>
      </c>
      <c r="S12" s="444"/>
      <c r="T12" s="1001" t="s">
        <v>692</v>
      </c>
      <c r="U12" s="1043"/>
      <c r="V12" s="645" t="s">
        <v>693</v>
      </c>
      <c r="W12" s="463">
        <v>570</v>
      </c>
      <c r="X12" s="444"/>
      <c r="Z12" s="1069"/>
    </row>
    <row r="13" spans="1:26" ht="19.5" customHeight="1" x14ac:dyDescent="0.15">
      <c r="A13" s="1053"/>
      <c r="B13" s="644" t="s">
        <v>696</v>
      </c>
      <c r="C13" s="463">
        <v>370</v>
      </c>
      <c r="D13" s="444"/>
      <c r="E13" s="1053"/>
      <c r="F13" s="1053"/>
      <c r="G13" s="644" t="s">
        <v>824</v>
      </c>
      <c r="H13" s="463">
        <v>180</v>
      </c>
      <c r="I13" s="444"/>
      <c r="J13" s="1001"/>
      <c r="K13" s="1006"/>
      <c r="L13" s="644" t="s">
        <v>697</v>
      </c>
      <c r="M13" s="464" t="s">
        <v>786</v>
      </c>
      <c r="N13" s="444"/>
      <c r="O13" s="1072"/>
      <c r="P13" s="1071"/>
      <c r="Q13" s="646" t="s">
        <v>694</v>
      </c>
      <c r="R13" s="465">
        <v>700</v>
      </c>
      <c r="S13" s="444"/>
      <c r="T13" s="1044"/>
      <c r="U13" s="1043"/>
      <c r="V13" s="645" t="s">
        <v>695</v>
      </c>
      <c r="W13" s="463">
        <v>90</v>
      </c>
      <c r="X13" s="444"/>
      <c r="Z13" s="1069"/>
    </row>
    <row r="14" spans="1:26" ht="19.5" customHeight="1" x14ac:dyDescent="0.15">
      <c r="A14" s="1053"/>
      <c r="B14" s="644" t="s">
        <v>699</v>
      </c>
      <c r="C14" s="463">
        <v>490</v>
      </c>
      <c r="D14" s="444"/>
      <c r="E14" s="1053"/>
      <c r="F14" s="1053"/>
      <c r="G14" s="644" t="s">
        <v>869</v>
      </c>
      <c r="H14" s="463">
        <v>800</v>
      </c>
      <c r="I14" s="444"/>
      <c r="J14" s="1001"/>
      <c r="K14" s="1006"/>
      <c r="L14" s="644" t="s">
        <v>700</v>
      </c>
      <c r="M14" s="464" t="s">
        <v>786</v>
      </c>
      <c r="N14" s="444"/>
      <c r="O14" s="453" t="s">
        <v>197</v>
      </c>
      <c r="P14" s="448"/>
      <c r="Q14" s="999">
        <f>SUM(R11:R13)</f>
        <v>1150</v>
      </c>
      <c r="R14" s="1000"/>
      <c r="S14" s="445">
        <f>SUM(S11:S13)</f>
        <v>0</v>
      </c>
      <c r="T14" s="1044"/>
      <c r="U14" s="1043"/>
      <c r="V14" s="645" t="s">
        <v>698</v>
      </c>
      <c r="W14" s="463">
        <v>970</v>
      </c>
      <c r="X14" s="444"/>
      <c r="Z14" s="1069"/>
    </row>
    <row r="15" spans="1:26" ht="19.5" customHeight="1" x14ac:dyDescent="0.15">
      <c r="A15" s="1053"/>
      <c r="B15" s="644" t="s">
        <v>702</v>
      </c>
      <c r="C15" s="463">
        <v>600</v>
      </c>
      <c r="D15" s="444"/>
      <c r="E15" s="1053"/>
      <c r="F15" s="1054"/>
      <c r="G15" s="646" t="s">
        <v>710</v>
      </c>
      <c r="H15" s="465">
        <v>380</v>
      </c>
      <c r="I15" s="446"/>
      <c r="J15" s="1001"/>
      <c r="K15" s="1006"/>
      <c r="L15" s="644" t="s">
        <v>703</v>
      </c>
      <c r="M15" s="464" t="s">
        <v>704</v>
      </c>
      <c r="N15" s="444"/>
      <c r="O15" s="639" t="s">
        <v>787</v>
      </c>
      <c r="P15" s="647"/>
      <c r="Q15" s="648" t="s">
        <v>708</v>
      </c>
      <c r="R15" s="649">
        <v>1100</v>
      </c>
      <c r="S15" s="447"/>
      <c r="T15" s="1044"/>
      <c r="U15" s="1043"/>
      <c r="V15" s="650" t="s">
        <v>701</v>
      </c>
      <c r="W15" s="465">
        <v>300</v>
      </c>
      <c r="X15" s="444"/>
      <c r="Z15" s="1069"/>
    </row>
    <row r="16" spans="1:26" ht="19.5" customHeight="1" x14ac:dyDescent="0.15">
      <c r="A16" s="1053"/>
      <c r="B16" s="644" t="s">
        <v>706</v>
      </c>
      <c r="C16" s="463">
        <v>320</v>
      </c>
      <c r="D16" s="444"/>
      <c r="E16" s="1053"/>
      <c r="F16" s="1056" t="s">
        <v>197</v>
      </c>
      <c r="G16" s="697" t="s">
        <v>912</v>
      </c>
      <c r="H16" s="462">
        <v>460</v>
      </c>
      <c r="I16" s="447"/>
      <c r="J16" s="1001"/>
      <c r="K16" s="1006"/>
      <c r="L16" s="644" t="s">
        <v>707</v>
      </c>
      <c r="M16" s="464" t="s">
        <v>704</v>
      </c>
      <c r="N16" s="444"/>
      <c r="O16" s="1001" t="s">
        <v>712</v>
      </c>
      <c r="P16" s="1043"/>
      <c r="Q16" s="651" t="s">
        <v>715</v>
      </c>
      <c r="R16" s="466">
        <v>470</v>
      </c>
      <c r="S16" s="444"/>
      <c r="T16" s="1044"/>
      <c r="U16" s="1043"/>
      <c r="V16" s="645" t="s">
        <v>720</v>
      </c>
      <c r="W16" s="477">
        <v>500</v>
      </c>
      <c r="X16" s="444"/>
    </row>
    <row r="17" spans="1:26" ht="19.5" customHeight="1" x14ac:dyDescent="0.15">
      <c r="A17" s="1053"/>
      <c r="B17" s="644" t="s">
        <v>709</v>
      </c>
      <c r="C17" s="463">
        <v>530</v>
      </c>
      <c r="D17" s="444"/>
      <c r="E17" s="1054"/>
      <c r="F17" s="1057"/>
      <c r="G17" s="698" t="s">
        <v>913</v>
      </c>
      <c r="H17" s="465">
        <v>520</v>
      </c>
      <c r="I17" s="444"/>
      <c r="J17" s="1001"/>
      <c r="K17" s="1006"/>
      <c r="L17" s="644" t="s">
        <v>711</v>
      </c>
      <c r="M17" s="464" t="s">
        <v>788</v>
      </c>
      <c r="N17" s="444"/>
      <c r="O17" s="1044"/>
      <c r="P17" s="1043"/>
      <c r="Q17" s="651" t="s">
        <v>717</v>
      </c>
      <c r="R17" s="466">
        <v>650</v>
      </c>
      <c r="S17" s="444"/>
      <c r="T17" s="1044"/>
      <c r="U17" s="1043"/>
      <c r="V17" s="645" t="s">
        <v>705</v>
      </c>
      <c r="W17" s="464" t="s">
        <v>704</v>
      </c>
      <c r="X17" s="444"/>
    </row>
    <row r="18" spans="1:26" ht="19.5" customHeight="1" x14ac:dyDescent="0.15">
      <c r="A18" s="453" t="s">
        <v>686</v>
      </c>
      <c r="B18" s="999">
        <f>SUM(C11:C17)</f>
        <v>2900</v>
      </c>
      <c r="C18" s="999"/>
      <c r="D18" s="449">
        <f>SUM(D11:D17)</f>
        <v>0</v>
      </c>
      <c r="E18" s="1037" t="s">
        <v>688</v>
      </c>
      <c r="F18" s="1038"/>
      <c r="G18" s="999">
        <f>SUM(H11:H17)</f>
        <v>4160</v>
      </c>
      <c r="H18" s="1000"/>
      <c r="I18" s="445">
        <f>SUM(I11:I17)</f>
        <v>0</v>
      </c>
      <c r="J18" s="1001"/>
      <c r="K18" s="1006"/>
      <c r="L18" s="644" t="s">
        <v>716</v>
      </c>
      <c r="M18" s="463">
        <v>370</v>
      </c>
      <c r="N18" s="444"/>
      <c r="O18" s="1044"/>
      <c r="P18" s="1043"/>
      <c r="Q18" s="651" t="s">
        <v>722</v>
      </c>
      <c r="R18" s="466">
        <v>500</v>
      </c>
      <c r="S18" s="444"/>
      <c r="T18" s="1045"/>
      <c r="U18" s="1046"/>
      <c r="V18" s="652" t="s">
        <v>713</v>
      </c>
      <c r="W18" s="467" t="s">
        <v>714</v>
      </c>
      <c r="X18" s="444"/>
      <c r="Z18" s="436"/>
    </row>
    <row r="19" spans="1:26" ht="19.5" customHeight="1" x14ac:dyDescent="0.15">
      <c r="A19" s="653"/>
      <c r="B19" s="654">
        <f>IF(A19&gt;100,ROUND(A19*0.9/50,0)*50,A19)</f>
        <v>0</v>
      </c>
      <c r="C19" s="654"/>
      <c r="D19" s="647"/>
      <c r="E19" s="639" t="s">
        <v>790</v>
      </c>
      <c r="F19" s="655"/>
      <c r="G19" s="656" t="s">
        <v>725</v>
      </c>
      <c r="H19" s="470">
        <v>230</v>
      </c>
      <c r="I19" s="447"/>
      <c r="J19" s="1001"/>
      <c r="K19" s="1006"/>
      <c r="L19" s="644" t="s">
        <v>718</v>
      </c>
      <c r="M19" s="463">
        <v>220</v>
      </c>
      <c r="N19" s="444"/>
      <c r="O19" s="1044"/>
      <c r="P19" s="1043"/>
      <c r="Q19" s="651" t="s">
        <v>724</v>
      </c>
      <c r="R19" s="466">
        <v>290</v>
      </c>
      <c r="S19" s="444"/>
      <c r="T19" s="453" t="s">
        <v>692</v>
      </c>
      <c r="U19" s="448"/>
      <c r="V19" s="999">
        <f>SUM(W11:W18)</f>
        <v>3080</v>
      </c>
      <c r="W19" s="1000"/>
      <c r="X19" s="445">
        <f>SUM(X11:X18)</f>
        <v>0</v>
      </c>
      <c r="Z19" s="436"/>
    </row>
    <row r="20" spans="1:26" ht="19.5" customHeight="1" x14ac:dyDescent="0.15">
      <c r="A20" s="657"/>
      <c r="B20" s="374"/>
      <c r="C20" s="374"/>
      <c r="D20" s="658"/>
      <c r="E20" s="1001" t="s">
        <v>728</v>
      </c>
      <c r="F20" s="1043"/>
      <c r="G20" s="644" t="s">
        <v>729</v>
      </c>
      <c r="H20" s="463">
        <v>260</v>
      </c>
      <c r="I20" s="444"/>
      <c r="J20" s="1001"/>
      <c r="K20" s="1006"/>
      <c r="L20" s="644" t="s">
        <v>719</v>
      </c>
      <c r="M20" s="464" t="s">
        <v>765</v>
      </c>
      <c r="N20" s="444"/>
      <c r="O20" s="1044"/>
      <c r="P20" s="1043"/>
      <c r="Q20" s="651" t="s">
        <v>727</v>
      </c>
      <c r="R20" s="466">
        <v>600</v>
      </c>
      <c r="S20" s="444"/>
      <c r="T20" s="659"/>
      <c r="U20" s="660"/>
      <c r="V20" s="661"/>
      <c r="W20" s="468"/>
      <c r="X20" s="450"/>
      <c r="Z20" s="436"/>
    </row>
    <row r="21" spans="1:26" ht="19.5" customHeight="1" x14ac:dyDescent="0.15">
      <c r="A21" s="657"/>
      <c r="B21" s="374"/>
      <c r="C21" s="374"/>
      <c r="D21" s="658"/>
      <c r="E21" s="1044"/>
      <c r="F21" s="1043"/>
      <c r="G21" s="644" t="s">
        <v>732</v>
      </c>
      <c r="H21" s="463">
        <v>170</v>
      </c>
      <c r="I21" s="444"/>
      <c r="J21" s="1001"/>
      <c r="K21" s="1006"/>
      <c r="L21" s="644" t="s">
        <v>721</v>
      </c>
      <c r="M21" s="464" t="s">
        <v>789</v>
      </c>
      <c r="N21" s="444"/>
      <c r="O21" s="1044"/>
      <c r="P21" s="1043"/>
      <c r="Q21" s="651" t="s">
        <v>730</v>
      </c>
      <c r="R21" s="466">
        <v>2250</v>
      </c>
      <c r="S21" s="444"/>
      <c r="T21" s="1039" t="s">
        <v>209</v>
      </c>
      <c r="U21" s="1040"/>
      <c r="V21" s="662"/>
      <c r="W21" s="471"/>
      <c r="X21" s="451"/>
      <c r="Z21" s="436"/>
    </row>
    <row r="22" spans="1:26" ht="19.5" customHeight="1" x14ac:dyDescent="0.15">
      <c r="A22" s="663"/>
      <c r="B22" s="664"/>
      <c r="C22" s="473"/>
      <c r="D22" s="452"/>
      <c r="E22" s="1044"/>
      <c r="F22" s="1043"/>
      <c r="G22" s="644" t="s">
        <v>736</v>
      </c>
      <c r="H22" s="463">
        <v>290</v>
      </c>
      <c r="I22" s="444"/>
      <c r="J22" s="1001"/>
      <c r="K22" s="1006"/>
      <c r="L22" s="644" t="s">
        <v>723</v>
      </c>
      <c r="M22" s="464" t="s">
        <v>789</v>
      </c>
      <c r="N22" s="444"/>
      <c r="O22" s="1044"/>
      <c r="P22" s="1043"/>
      <c r="Q22" s="651" t="s">
        <v>734</v>
      </c>
      <c r="R22" s="466">
        <v>500</v>
      </c>
      <c r="S22" s="444"/>
      <c r="T22" s="1041"/>
      <c r="U22" s="1042"/>
      <c r="V22" s="650" t="s">
        <v>735</v>
      </c>
      <c r="W22" s="682">
        <v>700</v>
      </c>
      <c r="X22" s="446"/>
      <c r="Z22" s="436"/>
    </row>
    <row r="23" spans="1:26" ht="19.5" customHeight="1" x14ac:dyDescent="0.15">
      <c r="A23" s="636" t="s">
        <v>738</v>
      </c>
      <c r="B23" s="644"/>
      <c r="C23" s="463"/>
      <c r="D23" s="444"/>
      <c r="E23" s="1044"/>
      <c r="F23" s="1043"/>
      <c r="G23" s="644" t="s">
        <v>739</v>
      </c>
      <c r="H23" s="463">
        <v>370</v>
      </c>
      <c r="I23" s="444"/>
      <c r="J23" s="1001"/>
      <c r="K23" s="1006"/>
      <c r="L23" s="644" t="s">
        <v>726</v>
      </c>
      <c r="M23" s="464" t="s">
        <v>789</v>
      </c>
      <c r="N23" s="444"/>
      <c r="O23" s="1044"/>
      <c r="P23" s="1043"/>
      <c r="Q23" s="651" t="s">
        <v>737</v>
      </c>
      <c r="R23" s="466">
        <v>900</v>
      </c>
      <c r="S23" s="444"/>
      <c r="T23" s="1037" t="s">
        <v>209</v>
      </c>
      <c r="U23" s="1038"/>
      <c r="V23" s="999">
        <f>SUM(W21:W22)</f>
        <v>700</v>
      </c>
      <c r="W23" s="1000"/>
      <c r="X23" s="445">
        <f>SUM(X21:X22)</f>
        <v>0</v>
      </c>
      <c r="Z23" s="436"/>
    </row>
    <row r="24" spans="1:26" ht="19.5" customHeight="1" x14ac:dyDescent="0.15">
      <c r="A24" s="1052" t="s">
        <v>741</v>
      </c>
      <c r="B24" s="644" t="s">
        <v>742</v>
      </c>
      <c r="C24" s="463">
        <v>250</v>
      </c>
      <c r="D24" s="444"/>
      <c r="E24" s="1044"/>
      <c r="F24" s="1043"/>
      <c r="G24" s="644" t="s">
        <v>743</v>
      </c>
      <c r="H24" s="463">
        <v>450</v>
      </c>
      <c r="I24" s="444"/>
      <c r="J24" s="1007"/>
      <c r="K24" s="1008"/>
      <c r="L24" s="646" t="s">
        <v>733</v>
      </c>
      <c r="M24" s="472" t="s">
        <v>731</v>
      </c>
      <c r="N24" s="444"/>
      <c r="O24" s="1045"/>
      <c r="P24" s="1046"/>
      <c r="Q24" s="665" t="s">
        <v>740</v>
      </c>
      <c r="R24" s="474">
        <v>1020</v>
      </c>
      <c r="S24" s="444"/>
      <c r="T24" s="666"/>
      <c r="U24" s="667"/>
      <c r="V24" s="661"/>
      <c r="W24" s="468"/>
      <c r="X24" s="450"/>
      <c r="Z24" s="436"/>
    </row>
    <row r="25" spans="1:26" ht="19.5" customHeight="1" x14ac:dyDescent="0.15">
      <c r="A25" s="1053"/>
      <c r="B25" s="644" t="s">
        <v>746</v>
      </c>
      <c r="C25" s="463">
        <v>420</v>
      </c>
      <c r="D25" s="444"/>
      <c r="E25" s="1044"/>
      <c r="F25" s="1043"/>
      <c r="G25" s="644" t="s">
        <v>747</v>
      </c>
      <c r="H25" s="463">
        <v>620</v>
      </c>
      <c r="I25" s="444"/>
      <c r="J25" s="1037" t="s">
        <v>689</v>
      </c>
      <c r="K25" s="1038"/>
      <c r="L25" s="999">
        <f>SUM(M11:M24)</f>
        <v>1550</v>
      </c>
      <c r="M25" s="1000"/>
      <c r="N25" s="445">
        <f>SUM(N11:N24)</f>
        <v>0</v>
      </c>
      <c r="O25" s="453" t="s">
        <v>712</v>
      </c>
      <c r="P25" s="448"/>
      <c r="Q25" s="999">
        <f>SUM(R14:R24)</f>
        <v>8280</v>
      </c>
      <c r="R25" s="1000"/>
      <c r="S25" s="445">
        <f>SUM(S15:S24)</f>
        <v>0</v>
      </c>
      <c r="T25" s="668" t="s">
        <v>744</v>
      </c>
      <c r="U25" s="669"/>
      <c r="V25" s="669"/>
      <c r="W25" s="668" t="s">
        <v>745</v>
      </c>
      <c r="X25" s="647"/>
      <c r="Z25" s="436"/>
    </row>
    <row r="26" spans="1:26" ht="19.5" customHeight="1" x14ac:dyDescent="0.15">
      <c r="A26" s="1053"/>
      <c r="B26" s="644" t="s">
        <v>757</v>
      </c>
      <c r="C26" s="463">
        <v>750</v>
      </c>
      <c r="D26" s="444"/>
      <c r="E26" s="1044"/>
      <c r="F26" s="1043"/>
      <c r="G26" s="644" t="s">
        <v>750</v>
      </c>
      <c r="H26" s="463">
        <v>460</v>
      </c>
      <c r="I26" s="444"/>
      <c r="J26" s="670"/>
      <c r="K26" s="671"/>
      <c r="L26" s="671"/>
      <c r="M26" s="671"/>
      <c r="N26" s="671"/>
      <c r="O26" s="639" t="s">
        <v>748</v>
      </c>
      <c r="P26" s="647"/>
      <c r="Q26" s="672" t="s">
        <v>749</v>
      </c>
      <c r="R26" s="475">
        <v>1250</v>
      </c>
      <c r="S26" s="444"/>
      <c r="T26" s="1077">
        <f>W27+W28</f>
        <v>38040</v>
      </c>
      <c r="U26" s="1078"/>
      <c r="V26" s="1079"/>
      <c r="W26" s="1080">
        <f>SUM(D18,D33,I18,I33,N25,N33,S14,S25,S33,X19,X23)</f>
        <v>0</v>
      </c>
      <c r="X26" s="1081"/>
      <c r="Z26" s="436"/>
    </row>
    <row r="27" spans="1:26" ht="19.5" customHeight="1" x14ac:dyDescent="0.15">
      <c r="A27" s="1053"/>
      <c r="B27" s="644" t="s">
        <v>868</v>
      </c>
      <c r="C27" s="463">
        <v>700</v>
      </c>
      <c r="D27" s="444"/>
      <c r="E27" s="1044"/>
      <c r="F27" s="1043"/>
      <c r="G27" s="644" t="s">
        <v>754</v>
      </c>
      <c r="H27" s="477">
        <v>250</v>
      </c>
      <c r="I27" s="444"/>
      <c r="J27" s="639" t="s">
        <v>760</v>
      </c>
      <c r="K27" s="673"/>
      <c r="L27" s="648" t="s">
        <v>761</v>
      </c>
      <c r="M27" s="462">
        <v>470</v>
      </c>
      <c r="N27" s="447"/>
      <c r="O27" s="1001" t="s">
        <v>751</v>
      </c>
      <c r="P27" s="1043"/>
      <c r="Q27" s="674" t="s">
        <v>752</v>
      </c>
      <c r="R27" s="476">
        <v>850</v>
      </c>
      <c r="S27" s="444"/>
      <c r="T27" s="675" t="s">
        <v>753</v>
      </c>
      <c r="U27" s="675"/>
      <c r="V27" s="675"/>
      <c r="W27" s="1073">
        <f>SUM(B18,B33,G33,G18,M11:M23,L33,Q33,Q25,Q14,W11:W16,V23)</f>
        <v>38040</v>
      </c>
      <c r="X27" s="1074"/>
      <c r="Z27" s="436"/>
    </row>
    <row r="28" spans="1:26" ht="19.5" customHeight="1" x14ac:dyDescent="0.15">
      <c r="A28" s="1053"/>
      <c r="B28" s="644" t="s">
        <v>762</v>
      </c>
      <c r="C28" s="463">
        <v>160</v>
      </c>
      <c r="D28" s="444"/>
      <c r="E28" s="1044"/>
      <c r="F28" s="1043"/>
      <c r="G28" s="644" t="s">
        <v>758</v>
      </c>
      <c r="H28" s="463">
        <v>560</v>
      </c>
      <c r="I28" s="444"/>
      <c r="J28" s="1001" t="s">
        <v>763</v>
      </c>
      <c r="K28" s="1002"/>
      <c r="L28" s="644" t="s">
        <v>764</v>
      </c>
      <c r="M28" s="464" t="s">
        <v>765</v>
      </c>
      <c r="N28" s="444"/>
      <c r="O28" s="1044"/>
      <c r="P28" s="1043"/>
      <c r="Q28" s="674" t="s">
        <v>755</v>
      </c>
      <c r="R28" s="476">
        <v>500</v>
      </c>
      <c r="S28" s="444"/>
      <c r="T28" s="676" t="s">
        <v>756</v>
      </c>
      <c r="U28" s="676"/>
      <c r="V28" s="676"/>
      <c r="W28" s="1075">
        <f>SUM(M24:M24,W17:W18)</f>
        <v>0</v>
      </c>
      <c r="X28" s="1076"/>
      <c r="Z28" s="436"/>
    </row>
    <row r="29" spans="1:26" ht="19.5" customHeight="1" x14ac:dyDescent="0.15">
      <c r="A29" s="1053"/>
      <c r="B29" s="644" t="s">
        <v>766</v>
      </c>
      <c r="C29" s="463">
        <v>310</v>
      </c>
      <c r="D29" s="444"/>
      <c r="E29" s="1044"/>
      <c r="F29" s="1043"/>
      <c r="G29" s="644" t="s">
        <v>759</v>
      </c>
      <c r="H29" s="464" t="s">
        <v>794</v>
      </c>
      <c r="I29" s="444"/>
      <c r="J29" s="1003"/>
      <c r="K29" s="1002"/>
      <c r="L29" s="644" t="s">
        <v>767</v>
      </c>
      <c r="M29" s="463">
        <v>440</v>
      </c>
      <c r="N29" s="444"/>
      <c r="O29" s="1044"/>
      <c r="P29" s="1043"/>
      <c r="Q29" s="674" t="s">
        <v>768</v>
      </c>
      <c r="R29" s="476">
        <v>1010</v>
      </c>
      <c r="S29" s="444"/>
      <c r="T29" s="374"/>
      <c r="U29" s="374"/>
      <c r="V29" s="374"/>
      <c r="W29" s="374"/>
      <c r="X29" s="374"/>
      <c r="Z29" s="436"/>
    </row>
    <row r="30" spans="1:26" ht="19.5" customHeight="1" x14ac:dyDescent="0.15">
      <c r="A30" s="1053"/>
      <c r="B30" s="644" t="s">
        <v>769</v>
      </c>
      <c r="C30" s="463">
        <v>440</v>
      </c>
      <c r="D30" s="444"/>
      <c r="E30" s="1044"/>
      <c r="F30" s="1043"/>
      <c r="G30" s="644" t="s">
        <v>770</v>
      </c>
      <c r="H30" s="463">
        <v>580</v>
      </c>
      <c r="I30" s="444"/>
      <c r="J30" s="1003"/>
      <c r="K30" s="1002"/>
      <c r="L30" s="644" t="s">
        <v>771</v>
      </c>
      <c r="M30" s="463">
        <v>250</v>
      </c>
      <c r="N30" s="444"/>
      <c r="O30" s="1044"/>
      <c r="P30" s="1043"/>
      <c r="Q30" s="674" t="s">
        <v>772</v>
      </c>
      <c r="R30" s="476">
        <v>330</v>
      </c>
      <c r="S30" s="444"/>
      <c r="T30" s="374"/>
      <c r="U30" s="677"/>
      <c r="V30" s="1032"/>
      <c r="W30" s="1032"/>
      <c r="X30" s="1032"/>
      <c r="Z30" s="436"/>
    </row>
    <row r="31" spans="1:26" ht="19.5" customHeight="1" x14ac:dyDescent="0.15">
      <c r="A31" s="1053"/>
      <c r="B31" s="644" t="s">
        <v>773</v>
      </c>
      <c r="C31" s="463">
        <v>620</v>
      </c>
      <c r="D31" s="444"/>
      <c r="E31" s="1044"/>
      <c r="F31" s="1043"/>
      <c r="G31" s="644" t="s">
        <v>774</v>
      </c>
      <c r="H31" s="463">
        <v>1830</v>
      </c>
      <c r="I31" s="444"/>
      <c r="J31" s="1003"/>
      <c r="K31" s="1002"/>
      <c r="L31" s="644" t="s">
        <v>791</v>
      </c>
      <c r="M31" s="463">
        <v>380</v>
      </c>
      <c r="N31" s="444"/>
      <c r="O31" s="1044"/>
      <c r="P31" s="1043"/>
      <c r="Q31" s="678" t="s">
        <v>775</v>
      </c>
      <c r="R31" s="478">
        <v>650</v>
      </c>
      <c r="S31" s="444"/>
      <c r="T31" s="374"/>
      <c r="U31" s="679">
        <f>SUM(D18,D33,I18,I33,N11:N23,N33,S33,S25,S14,X11:X16,X23)</f>
        <v>0</v>
      </c>
      <c r="V31" s="1032">
        <f>ROUNDDOWN(U31*0.05,0)</f>
        <v>0</v>
      </c>
      <c r="W31" s="1032"/>
      <c r="X31" s="1032"/>
      <c r="Z31" s="436"/>
    </row>
    <row r="32" spans="1:26" ht="19.5" customHeight="1" x14ac:dyDescent="0.15">
      <c r="A32" s="1054"/>
      <c r="B32" s="680" t="s">
        <v>776</v>
      </c>
      <c r="C32" s="696" t="s">
        <v>908</v>
      </c>
      <c r="D32" s="444"/>
      <c r="E32" s="1045"/>
      <c r="F32" s="1046"/>
      <c r="G32" s="680" t="s">
        <v>777</v>
      </c>
      <c r="H32" s="479">
        <v>370</v>
      </c>
      <c r="I32" s="444"/>
      <c r="J32" s="1004"/>
      <c r="K32" s="1005"/>
      <c r="L32" s="680" t="s">
        <v>778</v>
      </c>
      <c r="M32" s="469" t="s">
        <v>779</v>
      </c>
      <c r="N32" s="444"/>
      <c r="O32" s="1045"/>
      <c r="P32" s="1046"/>
      <c r="Q32" s="665" t="s">
        <v>434</v>
      </c>
      <c r="R32" s="469" t="s">
        <v>780</v>
      </c>
      <c r="S32" s="444"/>
      <c r="T32" s="374"/>
      <c r="U32" s="679">
        <f>SUM(N24:N24,X17:X18)</f>
        <v>0</v>
      </c>
      <c r="V32" s="1032">
        <f>ROUNDDOWN(U32*0.3,0)</f>
        <v>0</v>
      </c>
      <c r="W32" s="1032"/>
      <c r="X32" s="1032"/>
      <c r="Z32" s="436"/>
    </row>
    <row r="33" spans="1:26" ht="19.5" customHeight="1" x14ac:dyDescent="0.15">
      <c r="A33" s="453" t="s">
        <v>741</v>
      </c>
      <c r="B33" s="999">
        <f>SUM(C22:C32)</f>
        <v>3650</v>
      </c>
      <c r="C33" s="1000"/>
      <c r="D33" s="445">
        <f>SUM(D23:D32)</f>
        <v>0</v>
      </c>
      <c r="E33" s="480" t="s">
        <v>728</v>
      </c>
      <c r="F33" s="481"/>
      <c r="G33" s="999">
        <f>SUM(H19:H32)</f>
        <v>6440</v>
      </c>
      <c r="H33" s="1000"/>
      <c r="I33" s="445">
        <f>SUM(I19:I32)</f>
        <v>0</v>
      </c>
      <c r="J33" s="453" t="s">
        <v>781</v>
      </c>
      <c r="K33" s="448"/>
      <c r="L33" s="999">
        <f>SUM(M27:M32)</f>
        <v>1540</v>
      </c>
      <c r="M33" s="1000"/>
      <c r="N33" s="445">
        <f>SUM(N27:N32)</f>
        <v>0</v>
      </c>
      <c r="O33" s="453" t="s">
        <v>751</v>
      </c>
      <c r="P33" s="448"/>
      <c r="Q33" s="999">
        <f>SUM(R26:R32)</f>
        <v>4590</v>
      </c>
      <c r="R33" s="1000"/>
      <c r="S33" s="445">
        <f>SUM(S26:S32)</f>
        <v>0</v>
      </c>
      <c r="T33" s="374"/>
      <c r="U33" s="374"/>
      <c r="V33" s="374"/>
      <c r="W33" s="374"/>
      <c r="X33" s="374"/>
      <c r="Z33" s="436"/>
    </row>
    <row r="34" spans="1:26" ht="19.5" customHeight="1" x14ac:dyDescent="0.15">
      <c r="T34" s="83"/>
      <c r="U34" s="31"/>
      <c r="Z34" s="436"/>
    </row>
    <row r="35" spans="1:26" ht="19.5" customHeight="1" x14ac:dyDescent="0.15">
      <c r="V35" s="82"/>
      <c r="Z35" s="436"/>
    </row>
    <row r="36" spans="1:26" ht="19.5" customHeight="1" x14ac:dyDescent="0.15">
      <c r="X36" s="83" t="str">
        <f>市郡別!T53</f>
        <v>(2025・04)</v>
      </c>
      <c r="Z36" s="436"/>
    </row>
    <row r="37" spans="1:26" s="31" customFormat="1" ht="13.5" customHeight="1" x14ac:dyDescent="0.1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Z37" s="436"/>
    </row>
    <row r="38" spans="1:26" s="31" customFormat="1" ht="17.25" customHeight="1" x14ac:dyDescent="0.1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Z38" s="436"/>
    </row>
    <row r="39" spans="1:26" s="31" customFormat="1" ht="13.5" customHeight="1" x14ac:dyDescent="0.1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Z39" s="436"/>
    </row>
    <row r="40" spans="1:26" x14ac:dyDescent="0.15">
      <c r="Z40" s="436"/>
    </row>
    <row r="41" spans="1:26" x14ac:dyDescent="0.15">
      <c r="Z41" s="436"/>
    </row>
    <row r="42" spans="1:26" x14ac:dyDescent="0.15">
      <c r="Z42" s="436"/>
    </row>
    <row r="43" spans="1:26" x14ac:dyDescent="0.15">
      <c r="Z43" s="436"/>
    </row>
    <row r="46" spans="1:26" x14ac:dyDescent="0.15">
      <c r="Z46" s="31"/>
    </row>
  </sheetData>
  <mergeCells count="63">
    <mergeCell ref="Z11:Z15"/>
    <mergeCell ref="A12:A17"/>
    <mergeCell ref="A24:A32"/>
    <mergeCell ref="E20:F32"/>
    <mergeCell ref="O12:P13"/>
    <mergeCell ref="V32:X32"/>
    <mergeCell ref="W27:X27"/>
    <mergeCell ref="W28:X28"/>
    <mergeCell ref="V30:X30"/>
    <mergeCell ref="T26:V26"/>
    <mergeCell ref="W26:X26"/>
    <mergeCell ref="A1:G1"/>
    <mergeCell ref="E9:F9"/>
    <mergeCell ref="O16:P24"/>
    <mergeCell ref="O27:P32"/>
    <mergeCell ref="E12:E17"/>
    <mergeCell ref="F11:F15"/>
    <mergeCell ref="F16:F17"/>
    <mergeCell ref="O2:Q2"/>
    <mergeCell ref="O3:Q5"/>
    <mergeCell ref="L9:N9"/>
    <mergeCell ref="A2:F5"/>
    <mergeCell ref="G2:G5"/>
    <mergeCell ref="U1:W1"/>
    <mergeCell ref="B18:C18"/>
    <mergeCell ref="V31:X31"/>
    <mergeCell ref="H1:L1"/>
    <mergeCell ref="O1:T1"/>
    <mergeCell ref="J25:K25"/>
    <mergeCell ref="T23:U23"/>
    <mergeCell ref="Q14:R14"/>
    <mergeCell ref="T21:U22"/>
    <mergeCell ref="T12:U18"/>
    <mergeCell ref="E18:F18"/>
    <mergeCell ref="G18:H18"/>
    <mergeCell ref="E10:F10"/>
    <mergeCell ref="J10:K10"/>
    <mergeCell ref="O10:P10"/>
    <mergeCell ref="T10:U10"/>
    <mergeCell ref="R3:T5"/>
    <mergeCell ref="R2:T2"/>
    <mergeCell ref="Q25:R25"/>
    <mergeCell ref="V23:W23"/>
    <mergeCell ref="B7:X7"/>
    <mergeCell ref="O9:P9"/>
    <mergeCell ref="L25:M25"/>
    <mergeCell ref="V19:W19"/>
    <mergeCell ref="X2:X5"/>
    <mergeCell ref="Q9:S9"/>
    <mergeCell ref="H2:L5"/>
    <mergeCell ref="M2:N5"/>
    <mergeCell ref="B9:D9"/>
    <mergeCell ref="U2:W5"/>
    <mergeCell ref="G9:I9"/>
    <mergeCell ref="J9:K9"/>
    <mergeCell ref="T9:U9"/>
    <mergeCell ref="V9:X9"/>
    <mergeCell ref="B33:C33"/>
    <mergeCell ref="G33:H33"/>
    <mergeCell ref="L33:M33"/>
    <mergeCell ref="Q33:R33"/>
    <mergeCell ref="J28:K32"/>
    <mergeCell ref="J12:K24"/>
  </mergeCells>
  <phoneticPr fontId="5"/>
  <conditionalFormatting sqref="S11:S13 D11:D17 I11:I17 N11:N24 S15:S24 I19:I32 D23:D32 S26:S32">
    <cfRule type="cellIs" dxfId="1" priority="1" stopIfTrue="1" operator="greaterThan">
      <formula>C11</formula>
    </cfRule>
  </conditionalFormatting>
  <conditionalFormatting sqref="X11:X18 X20:X22 X24 N27:N32">
    <cfRule type="cellIs" dxfId="0" priority="2" stopIfTrue="1" operator="greaterThan">
      <formula>M11</formula>
    </cfRule>
  </conditionalFormatting>
  <printOptions horizontalCentered="1"/>
  <pageMargins left="0.19685039370078741" right="0.19685039370078741" top="0.59055118110236227" bottom="0.19685039370078741" header="0" footer="0"/>
  <pageSetup paperSize="9" scale="6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39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2" sqref="A2:F5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7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7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7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SUM(E30,H30,K30,N30,Q30,T30)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7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7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7" ht="7.5" customHeight="1" thickBot="1" x14ac:dyDescent="0.2"/>
    <row r="7" spans="1:27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490</v>
      </c>
      <c r="P7" s="13"/>
      <c r="Q7" s="14"/>
      <c r="R7" s="17" t="s">
        <v>186</v>
      </c>
      <c r="S7" s="13"/>
      <c r="T7" s="18"/>
      <c r="U7" s="19"/>
    </row>
    <row r="8" spans="1:27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7" ht="15" customHeight="1" x14ac:dyDescent="0.15">
      <c r="A9" s="743" t="s">
        <v>491</v>
      </c>
      <c r="B9" s="744"/>
      <c r="C9" s="86" t="s">
        <v>565</v>
      </c>
      <c r="D9" s="27">
        <v>5400</v>
      </c>
      <c r="E9" s="188"/>
      <c r="F9" s="86"/>
      <c r="G9" s="64"/>
      <c r="H9" s="222"/>
      <c r="I9" s="86"/>
      <c r="J9" s="215"/>
      <c r="K9" s="222"/>
      <c r="L9" s="86"/>
      <c r="M9" s="27"/>
      <c r="N9" s="222"/>
      <c r="O9" s="86"/>
      <c r="P9" s="299"/>
      <c r="Q9" s="222"/>
      <c r="R9" s="86"/>
      <c r="S9" s="86"/>
      <c r="T9" s="222"/>
      <c r="U9" s="25"/>
      <c r="V9" s="742" t="s">
        <v>198</v>
      </c>
    </row>
    <row r="10" spans="1:27" ht="15" customHeight="1" x14ac:dyDescent="0.15">
      <c r="A10" s="745"/>
      <c r="B10" s="746"/>
      <c r="C10" s="86" t="s">
        <v>566</v>
      </c>
      <c r="D10" s="27">
        <v>6000</v>
      </c>
      <c r="E10" s="188"/>
      <c r="F10" s="86"/>
      <c r="G10" s="403"/>
      <c r="H10" s="222"/>
      <c r="I10" s="86" t="s">
        <v>799</v>
      </c>
      <c r="J10" s="27">
        <v>1500</v>
      </c>
      <c r="K10" s="189"/>
      <c r="L10" s="86"/>
      <c r="M10" s="403"/>
      <c r="N10" s="222"/>
      <c r="O10" s="86"/>
      <c r="P10" s="299"/>
      <c r="Q10" s="222"/>
      <c r="R10" s="86" t="s">
        <v>328</v>
      </c>
      <c r="S10" s="27"/>
      <c r="T10" s="222"/>
      <c r="U10" s="25"/>
      <c r="V10" s="742"/>
    </row>
    <row r="11" spans="1:27" ht="15" customHeight="1" x14ac:dyDescent="0.15">
      <c r="A11" s="745"/>
      <c r="B11" s="746"/>
      <c r="C11" s="86" t="s">
        <v>567</v>
      </c>
      <c r="D11" s="27">
        <v>5350</v>
      </c>
      <c r="E11" s="188"/>
      <c r="F11" s="86" t="s">
        <v>567</v>
      </c>
      <c r="G11" s="27">
        <v>690</v>
      </c>
      <c r="H11" s="189"/>
      <c r="I11" s="86"/>
      <c r="J11" s="215"/>
      <c r="K11" s="222"/>
      <c r="L11" s="86"/>
      <c r="M11" s="27"/>
      <c r="N11" s="222"/>
      <c r="O11" s="86"/>
      <c r="P11" s="27"/>
      <c r="Q11" s="222"/>
      <c r="R11" s="86" t="s">
        <v>916</v>
      </c>
      <c r="S11" s="27"/>
      <c r="T11" s="222"/>
      <c r="U11" s="25"/>
      <c r="V11" s="742"/>
    </row>
    <row r="12" spans="1:27" ht="15" customHeight="1" x14ac:dyDescent="0.15">
      <c r="A12" s="745"/>
      <c r="B12" s="746"/>
      <c r="C12" s="86" t="s">
        <v>568</v>
      </c>
      <c r="D12" s="27">
        <v>2800</v>
      </c>
      <c r="E12" s="188"/>
      <c r="F12" s="86" t="s">
        <v>423</v>
      </c>
      <c r="G12" s="27">
        <v>180</v>
      </c>
      <c r="H12" s="189"/>
      <c r="I12" s="86" t="s">
        <v>864</v>
      </c>
      <c r="J12" s="27">
        <v>650</v>
      </c>
      <c r="K12" s="189"/>
      <c r="L12" s="86"/>
      <c r="M12" s="27"/>
      <c r="N12" s="222"/>
      <c r="O12" s="86"/>
      <c r="P12" s="27"/>
      <c r="Q12" s="222"/>
      <c r="R12" s="86"/>
      <c r="S12" s="86"/>
      <c r="T12" s="222"/>
      <c r="U12" s="25"/>
      <c r="V12" s="742"/>
    </row>
    <row r="13" spans="1:27" ht="15" customHeight="1" x14ac:dyDescent="0.15">
      <c r="A13" s="745"/>
      <c r="B13" s="746"/>
      <c r="C13" s="302" t="s">
        <v>569</v>
      </c>
      <c r="D13" s="27">
        <v>3450</v>
      </c>
      <c r="E13" s="188"/>
      <c r="F13" s="302" t="s">
        <v>569</v>
      </c>
      <c r="G13" s="27">
        <v>360</v>
      </c>
      <c r="H13" s="189"/>
      <c r="I13" s="86"/>
      <c r="J13" s="215"/>
      <c r="K13" s="222"/>
      <c r="L13" s="86"/>
      <c r="M13" s="299"/>
      <c r="N13" s="222"/>
      <c r="O13" s="86"/>
      <c r="P13" s="299"/>
      <c r="Q13" s="222"/>
      <c r="R13" s="86"/>
      <c r="S13" s="27"/>
      <c r="T13" s="222"/>
      <c r="U13" s="25"/>
      <c r="V13" s="742"/>
    </row>
    <row r="14" spans="1:27" ht="15" customHeight="1" x14ac:dyDescent="0.15">
      <c r="A14" s="745"/>
      <c r="B14" s="746"/>
      <c r="C14" s="86" t="s">
        <v>570</v>
      </c>
      <c r="D14" s="27">
        <v>2450</v>
      </c>
      <c r="E14" s="188"/>
      <c r="F14" s="86" t="s">
        <v>570</v>
      </c>
      <c r="G14" s="64">
        <v>200</v>
      </c>
      <c r="H14" s="189"/>
      <c r="I14" s="86"/>
      <c r="J14" s="215"/>
      <c r="K14" s="222"/>
      <c r="L14" s="86"/>
      <c r="M14" s="300"/>
      <c r="N14" s="222"/>
      <c r="O14" s="86"/>
      <c r="P14" s="27"/>
      <c r="Q14" s="222"/>
      <c r="R14" s="86"/>
      <c r="S14" s="86"/>
      <c r="T14" s="222"/>
      <c r="U14" s="25"/>
      <c r="V14" s="751" t="s">
        <v>830</v>
      </c>
    </row>
    <row r="15" spans="1:27" ht="15" customHeight="1" x14ac:dyDescent="0.15">
      <c r="A15" s="745"/>
      <c r="B15" s="746"/>
      <c r="C15" s="86" t="s">
        <v>571</v>
      </c>
      <c r="D15" s="27">
        <v>3050</v>
      </c>
      <c r="E15" s="188"/>
      <c r="F15" s="86" t="s">
        <v>571</v>
      </c>
      <c r="G15" s="27">
        <v>250</v>
      </c>
      <c r="H15" s="189"/>
      <c r="I15" s="86"/>
      <c r="J15" s="27">
        <v>0</v>
      </c>
      <c r="K15" s="222"/>
      <c r="L15" s="86"/>
      <c r="M15" s="27"/>
      <c r="N15" s="222"/>
      <c r="O15" s="86"/>
      <c r="P15" s="27"/>
      <c r="Q15" s="222"/>
      <c r="R15" s="86"/>
      <c r="S15" s="86"/>
      <c r="T15" s="222"/>
      <c r="U15" s="25"/>
      <c r="V15" s="751"/>
    </row>
    <row r="16" spans="1:27" ht="15" customHeight="1" thickBot="1" x14ac:dyDescent="0.2">
      <c r="A16" s="33">
        <f>SUM(D16,G16,J16,M16,P16,S16)</f>
        <v>32330</v>
      </c>
      <c r="B16" s="34"/>
      <c r="C16" s="35" t="s">
        <v>165</v>
      </c>
      <c r="D16" s="36">
        <f>SUM(D9:D15)</f>
        <v>28500</v>
      </c>
      <c r="E16" s="37">
        <f>SUM(E9:E15)</f>
        <v>0</v>
      </c>
      <c r="F16" s="35" t="s">
        <v>165</v>
      </c>
      <c r="G16" s="36">
        <f>SUM(G9:G15)</f>
        <v>1680</v>
      </c>
      <c r="H16" s="37">
        <f>SUM(H9:H15)</f>
        <v>0</v>
      </c>
      <c r="I16" s="35" t="s">
        <v>165</v>
      </c>
      <c r="J16" s="36">
        <f>SUM(J9:J15)</f>
        <v>2150</v>
      </c>
      <c r="K16" s="37">
        <f>SUM(K9:K15)</f>
        <v>0</v>
      </c>
      <c r="L16" s="35"/>
      <c r="M16" s="36">
        <f>SUM(M9:M15)</f>
        <v>0</v>
      </c>
      <c r="N16" s="37">
        <f>SUM(N9:N15)</f>
        <v>0</v>
      </c>
      <c r="O16" s="35"/>
      <c r="P16" s="36">
        <f>SUM(P9:P15)</f>
        <v>0</v>
      </c>
      <c r="Q16" s="37">
        <f>SUM(Q9:Q15)</f>
        <v>0</v>
      </c>
      <c r="R16" s="35" t="s">
        <v>165</v>
      </c>
      <c r="S16" s="36">
        <f>SUM(S9:S15)</f>
        <v>0</v>
      </c>
      <c r="T16" s="37">
        <f>SUM(T9:T15)</f>
        <v>0</v>
      </c>
      <c r="U16" s="25"/>
      <c r="V16" s="751"/>
      <c r="Y16" s="31"/>
      <c r="Z16" s="31"/>
      <c r="AA16" s="31"/>
    </row>
    <row r="17" spans="1:27" ht="15" customHeight="1" thickBot="1" x14ac:dyDescent="0.2">
      <c r="A17" s="334"/>
      <c r="B17" s="122"/>
      <c r="C17" s="93"/>
      <c r="D17" s="94"/>
      <c r="E17" s="92"/>
      <c r="F17" s="93"/>
      <c r="G17" s="94"/>
      <c r="H17" s="92"/>
      <c r="I17" s="93"/>
      <c r="J17" s="94"/>
      <c r="K17" s="92"/>
      <c r="L17" s="93"/>
      <c r="M17" s="94"/>
      <c r="N17" s="92"/>
      <c r="O17" s="93"/>
      <c r="P17" s="94"/>
      <c r="Q17" s="92"/>
      <c r="R17" s="93"/>
      <c r="S17" s="94"/>
      <c r="T17" s="95"/>
      <c r="U17" s="25"/>
      <c r="V17" s="751"/>
      <c r="Y17" s="31"/>
      <c r="Z17" s="31"/>
      <c r="AA17" s="31"/>
    </row>
    <row r="18" spans="1:27" ht="15" customHeight="1" x14ac:dyDescent="0.15">
      <c r="A18" s="747" t="s">
        <v>492</v>
      </c>
      <c r="B18" s="748"/>
      <c r="C18" s="336"/>
      <c r="D18" s="337"/>
      <c r="E18" s="373"/>
      <c r="F18" s="282" t="s">
        <v>580</v>
      </c>
      <c r="G18" s="283">
        <v>150</v>
      </c>
      <c r="H18" s="619"/>
      <c r="I18" s="336"/>
      <c r="J18" s="400"/>
      <c r="K18" s="489"/>
      <c r="L18" s="336"/>
      <c r="M18" s="337"/>
      <c r="N18" s="284"/>
      <c r="O18" s="336"/>
      <c r="P18" s="337"/>
      <c r="Q18" s="284"/>
      <c r="R18" s="336"/>
      <c r="S18" s="337"/>
      <c r="T18" s="370"/>
      <c r="U18" s="25"/>
      <c r="V18" s="751"/>
    </row>
    <row r="19" spans="1:27" ht="15" customHeight="1" x14ac:dyDescent="0.15">
      <c r="A19" s="745"/>
      <c r="B19" s="746"/>
      <c r="C19" s="86" t="s">
        <v>572</v>
      </c>
      <c r="D19" s="27">
        <v>1450</v>
      </c>
      <c r="E19" s="188"/>
      <c r="F19" s="86" t="s">
        <v>572</v>
      </c>
      <c r="G19" s="27">
        <v>120</v>
      </c>
      <c r="H19" s="306"/>
      <c r="I19" s="86" t="s">
        <v>327</v>
      </c>
      <c r="J19" s="64">
        <v>800</v>
      </c>
      <c r="K19" s="189"/>
      <c r="L19" s="86"/>
      <c r="M19" s="86"/>
      <c r="N19" s="394"/>
      <c r="O19" s="86"/>
      <c r="P19" s="27"/>
      <c r="Q19" s="222"/>
      <c r="R19" s="86"/>
      <c r="S19" s="86"/>
      <c r="T19" s="222"/>
      <c r="U19" s="25"/>
      <c r="V19" s="751"/>
    </row>
    <row r="20" spans="1:27" ht="15" customHeight="1" x14ac:dyDescent="0.15">
      <c r="A20" s="745"/>
      <c r="B20" s="746"/>
      <c r="C20" s="86" t="s">
        <v>573</v>
      </c>
      <c r="D20" s="27">
        <v>3050</v>
      </c>
      <c r="E20" s="188"/>
      <c r="F20" s="86" t="s">
        <v>573</v>
      </c>
      <c r="G20" s="27">
        <v>230</v>
      </c>
      <c r="H20" s="306"/>
      <c r="I20" s="86"/>
      <c r="J20" s="64"/>
      <c r="K20" s="222"/>
      <c r="L20" s="86"/>
      <c r="M20" s="86"/>
      <c r="N20" s="395"/>
      <c r="O20" s="86"/>
      <c r="P20" s="27"/>
      <c r="Q20" s="222"/>
      <c r="R20" s="86"/>
      <c r="S20" s="86"/>
      <c r="T20" s="222"/>
      <c r="U20" s="25"/>
      <c r="V20" s="751"/>
    </row>
    <row r="21" spans="1:27" ht="15" customHeight="1" x14ac:dyDescent="0.15">
      <c r="A21" s="745"/>
      <c r="B21" s="746"/>
      <c r="C21" s="214" t="s">
        <v>574</v>
      </c>
      <c r="D21" s="27">
        <v>4550</v>
      </c>
      <c r="E21" s="188"/>
      <c r="F21" s="214" t="s">
        <v>574</v>
      </c>
      <c r="G21" s="27">
        <v>350</v>
      </c>
      <c r="H21" s="306"/>
      <c r="I21" s="86"/>
      <c r="J21" s="64"/>
      <c r="K21" s="222"/>
      <c r="L21" s="86"/>
      <c r="M21" s="27"/>
      <c r="N21" s="222"/>
      <c r="O21" s="86"/>
      <c r="P21" s="27"/>
      <c r="Q21" s="222"/>
      <c r="R21" s="86" t="s">
        <v>517</v>
      </c>
      <c r="S21" s="27"/>
      <c r="T21" s="222"/>
      <c r="U21" s="25"/>
      <c r="V21" s="751"/>
    </row>
    <row r="22" spans="1:27" ht="15" customHeight="1" x14ac:dyDescent="0.15">
      <c r="A22" s="745"/>
      <c r="B22" s="746"/>
      <c r="C22" s="86" t="s">
        <v>878</v>
      </c>
      <c r="D22" s="27">
        <v>4700</v>
      </c>
      <c r="E22" s="188"/>
      <c r="F22" s="86" t="s">
        <v>868</v>
      </c>
      <c r="G22" s="27">
        <v>280</v>
      </c>
      <c r="H22" s="306"/>
      <c r="I22" s="86" t="s">
        <v>340</v>
      </c>
      <c r="J22" s="64">
        <v>400</v>
      </c>
      <c r="K22" s="189"/>
      <c r="L22" s="86"/>
      <c r="M22" s="27"/>
      <c r="N22" s="222"/>
      <c r="O22" s="86"/>
      <c r="P22" s="27"/>
      <c r="Q22" s="222"/>
      <c r="R22" s="86" t="s">
        <v>916</v>
      </c>
      <c r="S22" s="86"/>
      <c r="T22" s="222"/>
      <c r="U22" s="25"/>
      <c r="V22" s="751"/>
    </row>
    <row r="23" spans="1:27" ht="15" customHeight="1" x14ac:dyDescent="0.15">
      <c r="A23" s="745"/>
      <c r="B23" s="746"/>
      <c r="C23" s="86" t="s">
        <v>575</v>
      </c>
      <c r="D23" s="27">
        <v>1980</v>
      </c>
      <c r="E23" s="188"/>
      <c r="F23" s="86" t="s">
        <v>877</v>
      </c>
      <c r="G23" s="27">
        <v>130</v>
      </c>
      <c r="H23" s="306"/>
      <c r="I23" s="86"/>
      <c r="J23" s="64"/>
      <c r="K23" s="222"/>
      <c r="L23" s="86"/>
      <c r="M23" s="27"/>
      <c r="N23" s="222"/>
      <c r="O23" s="86"/>
      <c r="P23" s="27"/>
      <c r="Q23" s="222"/>
      <c r="R23" s="86"/>
      <c r="S23" s="86"/>
      <c r="T23" s="222"/>
      <c r="U23" s="25"/>
      <c r="V23" s="751"/>
    </row>
    <row r="24" spans="1:27" ht="15" customHeight="1" x14ac:dyDescent="0.15">
      <c r="A24" s="745"/>
      <c r="B24" s="746"/>
      <c r="C24" s="86" t="s">
        <v>576</v>
      </c>
      <c r="D24" s="27">
        <v>2470</v>
      </c>
      <c r="E24" s="188"/>
      <c r="F24" s="86" t="s">
        <v>876</v>
      </c>
      <c r="G24" s="27">
        <v>160</v>
      </c>
      <c r="H24" s="306"/>
      <c r="I24" s="86"/>
      <c r="J24" s="64"/>
      <c r="K24" s="222"/>
      <c r="L24" s="86"/>
      <c r="M24" s="27">
        <v>0</v>
      </c>
      <c r="N24" s="222"/>
      <c r="O24" s="86"/>
      <c r="P24" s="299"/>
      <c r="Q24" s="222"/>
      <c r="R24" s="86"/>
      <c r="S24" s="86"/>
      <c r="T24" s="222"/>
      <c r="U24" s="25"/>
      <c r="V24" s="751"/>
      <c r="Y24" s="43"/>
      <c r="Z24" s="25"/>
      <c r="AA24" s="25"/>
    </row>
    <row r="25" spans="1:27" ht="15" customHeight="1" x14ac:dyDescent="0.15">
      <c r="A25" s="745"/>
      <c r="B25" s="746"/>
      <c r="C25" s="86" t="s">
        <v>577</v>
      </c>
      <c r="D25" s="64">
        <v>2600</v>
      </c>
      <c r="E25" s="188"/>
      <c r="F25" s="86" t="s">
        <v>875</v>
      </c>
      <c r="G25" s="27">
        <v>220</v>
      </c>
      <c r="H25" s="189"/>
      <c r="I25" s="86" t="s">
        <v>541</v>
      </c>
      <c r="J25" s="64">
        <v>300</v>
      </c>
      <c r="K25" s="189"/>
      <c r="L25" s="86"/>
      <c r="M25" s="27">
        <v>0</v>
      </c>
      <c r="N25" s="222"/>
      <c r="O25" s="86"/>
      <c r="P25" s="299"/>
      <c r="Q25" s="222"/>
      <c r="R25" s="86"/>
      <c r="S25" s="86"/>
      <c r="T25" s="222"/>
      <c r="U25" s="25"/>
      <c r="V25" s="751"/>
      <c r="Y25" s="31"/>
      <c r="Z25" s="31"/>
      <c r="AA25" s="31"/>
    </row>
    <row r="26" spans="1:27" ht="15" customHeight="1" x14ac:dyDescent="0.15">
      <c r="A26" s="745"/>
      <c r="B26" s="746"/>
      <c r="C26" s="403" t="s">
        <v>578</v>
      </c>
      <c r="D26" s="64">
        <v>6000</v>
      </c>
      <c r="E26" s="188"/>
      <c r="F26" s="403" t="s">
        <v>578</v>
      </c>
      <c r="G26" s="27">
        <v>330</v>
      </c>
      <c r="H26" s="189"/>
      <c r="I26" s="86"/>
      <c r="J26" s="27"/>
      <c r="K26" s="222"/>
      <c r="L26" s="86"/>
      <c r="M26" s="27"/>
      <c r="N26" s="222"/>
      <c r="O26" s="86"/>
      <c r="P26" s="27"/>
      <c r="Q26" s="222"/>
      <c r="R26" s="403"/>
      <c r="S26" s="86"/>
      <c r="T26" s="222"/>
      <c r="U26" s="25"/>
      <c r="V26" s="751"/>
      <c r="Y26" s="31"/>
      <c r="Z26" s="31"/>
      <c r="AA26" s="31"/>
    </row>
    <row r="27" spans="1:27" ht="15" customHeight="1" thickBot="1" x14ac:dyDescent="0.2">
      <c r="A27" s="749"/>
      <c r="B27" s="750"/>
      <c r="C27" s="219" t="s">
        <v>579</v>
      </c>
      <c r="D27" s="695" t="s">
        <v>908</v>
      </c>
      <c r="E27" s="694"/>
      <c r="F27" s="219" t="s">
        <v>579</v>
      </c>
      <c r="G27" s="702" t="s">
        <v>909</v>
      </c>
      <c r="H27" s="342"/>
      <c r="I27" s="219" t="s">
        <v>336</v>
      </c>
      <c r="J27" s="74">
        <v>200</v>
      </c>
      <c r="K27" s="341"/>
      <c r="L27" s="219"/>
      <c r="M27" s="74"/>
      <c r="N27" s="342"/>
      <c r="O27" s="219"/>
      <c r="P27" s="74"/>
      <c r="Q27" s="342"/>
      <c r="R27" s="219"/>
      <c r="S27" s="213"/>
      <c r="T27" s="342"/>
      <c r="U27" s="25"/>
      <c r="V27" s="751"/>
      <c r="Y27" s="31"/>
      <c r="Z27" s="31"/>
      <c r="AA27" s="31"/>
    </row>
    <row r="28" spans="1:27" ht="15" customHeight="1" thickBot="1" x14ac:dyDescent="0.2">
      <c r="A28" s="290">
        <f>SUM(D28,G28,J28,M28,P28,S28)</f>
        <v>30470</v>
      </c>
      <c r="B28" s="335"/>
      <c r="C28" s="80" t="s">
        <v>165</v>
      </c>
      <c r="D28" s="257">
        <f>SUM(D18:D27)</f>
        <v>26800</v>
      </c>
      <c r="E28" s="258">
        <f>SUM(E18:E27)</f>
        <v>0</v>
      </c>
      <c r="F28" s="80" t="s">
        <v>165</v>
      </c>
      <c r="G28" s="257">
        <f>SUM(G18:G27)</f>
        <v>1970</v>
      </c>
      <c r="H28" s="258">
        <f>SUM(H18:H27)</f>
        <v>0</v>
      </c>
      <c r="I28" s="80" t="s">
        <v>165</v>
      </c>
      <c r="J28" s="257">
        <f>SUM(J18:J27)</f>
        <v>1700</v>
      </c>
      <c r="K28" s="258">
        <f>SUM(K18:K27)</f>
        <v>0</v>
      </c>
      <c r="L28" s="80"/>
      <c r="M28" s="257">
        <f>SUM(M18:M27)</f>
        <v>0</v>
      </c>
      <c r="N28" s="258">
        <f>SUM(N18:N27)</f>
        <v>0</v>
      </c>
      <c r="O28" s="80"/>
      <c r="P28" s="257">
        <f>SUM(P18:P27)</f>
        <v>0</v>
      </c>
      <c r="Q28" s="258">
        <f>SUM(Q18:Q27)</f>
        <v>0</v>
      </c>
      <c r="R28" s="80" t="s">
        <v>165</v>
      </c>
      <c r="S28" s="366">
        <f>SUM(S18:S27)</f>
        <v>0</v>
      </c>
      <c r="T28" s="258">
        <f>SUM(T18:T27)</f>
        <v>0</v>
      </c>
      <c r="U28" s="25"/>
      <c r="V28" s="752"/>
      <c r="Y28" s="31"/>
      <c r="Z28" s="31"/>
      <c r="AA28" s="31"/>
    </row>
    <row r="29" spans="1:27" ht="15" customHeight="1" thickBot="1" x14ac:dyDescent="0.2">
      <c r="A29" s="334"/>
      <c r="B29" s="122"/>
      <c r="C29" s="93"/>
      <c r="D29" s="94"/>
      <c r="E29" s="92"/>
      <c r="F29" s="93"/>
      <c r="G29" s="94"/>
      <c r="H29" s="92"/>
      <c r="I29" s="93"/>
      <c r="J29" s="94"/>
      <c r="K29" s="92"/>
      <c r="L29" s="93"/>
      <c r="M29" s="94"/>
      <c r="N29" s="92"/>
      <c r="O29" s="93"/>
      <c r="P29" s="94"/>
      <c r="Q29" s="92"/>
      <c r="R29" s="93"/>
      <c r="S29" s="487"/>
      <c r="T29" s="95"/>
      <c r="U29" s="25"/>
      <c r="V29" s="752"/>
      <c r="Y29" s="31"/>
      <c r="Z29" s="31"/>
      <c r="AA29" s="31"/>
    </row>
    <row r="30" spans="1:27" ht="15" customHeight="1" thickBot="1" x14ac:dyDescent="0.2">
      <c r="A30" s="344">
        <f>SUM(D30,G30,J30,M30,P30,S30)</f>
        <v>62800</v>
      </c>
      <c r="B30" s="345"/>
      <c r="C30" s="346" t="s">
        <v>190</v>
      </c>
      <c r="D30" s="347">
        <f>SUM(D16,D28)</f>
        <v>55300</v>
      </c>
      <c r="E30" s="348">
        <f>SUM(E16,E28)</f>
        <v>0</v>
      </c>
      <c r="F30" s="346" t="s">
        <v>190</v>
      </c>
      <c r="G30" s="347">
        <f>SUM(G16,G28)</f>
        <v>3650</v>
      </c>
      <c r="H30" s="348">
        <f>SUM(H16,H28)</f>
        <v>0</v>
      </c>
      <c r="I30" s="346" t="s">
        <v>190</v>
      </c>
      <c r="J30" s="347">
        <f>SUM(J16,J28)</f>
        <v>3850</v>
      </c>
      <c r="K30" s="348">
        <f>SUM(K16,K28)</f>
        <v>0</v>
      </c>
      <c r="L30" s="346"/>
      <c r="M30" s="347">
        <f>SUM(M16,M28)</f>
        <v>0</v>
      </c>
      <c r="N30" s="348">
        <f>SUM(N16,N28)</f>
        <v>0</v>
      </c>
      <c r="O30" s="346"/>
      <c r="P30" s="347">
        <f>SUM(P16,P28)</f>
        <v>0</v>
      </c>
      <c r="Q30" s="348">
        <f>SUM(Q16,Q28)</f>
        <v>0</v>
      </c>
      <c r="R30" s="346" t="s">
        <v>190</v>
      </c>
      <c r="S30" s="347">
        <f>SUM(S16,S28)</f>
        <v>0</v>
      </c>
      <c r="T30" s="348">
        <f>SUM(T16,T28)</f>
        <v>0</v>
      </c>
      <c r="U30" s="25"/>
      <c r="V30" s="752"/>
    </row>
    <row r="31" spans="1:27" ht="13.5" customHeight="1" x14ac:dyDescent="0.15">
      <c r="A31" s="49"/>
      <c r="B31" s="49"/>
      <c r="C31" s="5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R31" s="51"/>
      <c r="S31" s="52"/>
      <c r="T31" s="52"/>
    </row>
    <row r="32" spans="1:27" ht="17.25" customHeight="1" x14ac:dyDescent="0.15">
      <c r="A32" s="53"/>
      <c r="B32" s="53"/>
      <c r="C32" s="374">
        <f>IF(B32&gt;100,ROUND(B32*0.8/50,0)*50,B32)</f>
        <v>0</v>
      </c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S32" s="31"/>
    </row>
    <row r="33" spans="3:20" ht="13.5" customHeight="1" x14ac:dyDescent="0.15">
      <c r="C33" s="25"/>
    </row>
    <row r="34" spans="3:20" ht="13.5" customHeight="1" x14ac:dyDescent="0.15"/>
    <row r="35" spans="3:20" ht="13.5" customHeight="1" x14ac:dyDescent="0.15">
      <c r="T35" s="55" t="str">
        <f>市郡別!T53</f>
        <v>(2025・04)</v>
      </c>
    </row>
    <row r="36" spans="3:20" ht="13.5" customHeight="1" x14ac:dyDescent="0.15"/>
    <row r="37" spans="3:20" ht="13.5" customHeight="1" x14ac:dyDescent="0.15"/>
    <row r="38" spans="3:20" ht="13.5" customHeight="1" x14ac:dyDescent="0.15"/>
    <row r="39" spans="3:20" ht="13.5" customHeight="1" x14ac:dyDescent="0.15"/>
  </sheetData>
  <mergeCells count="13">
    <mergeCell ref="Q2:S5"/>
    <mergeCell ref="T2:T5"/>
    <mergeCell ref="M3:N5"/>
    <mergeCell ref="O3:P5"/>
    <mergeCell ref="A2:F5"/>
    <mergeCell ref="G2:G5"/>
    <mergeCell ref="H2:K5"/>
    <mergeCell ref="L2:L5"/>
    <mergeCell ref="V9:V13"/>
    <mergeCell ref="A9:B15"/>
    <mergeCell ref="A18:B27"/>
    <mergeCell ref="V14:V30"/>
    <mergeCell ref="A7:B8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K9 K13:K15 T11:T15 H9:H10 T9 T22:T27 N21:N27 Q9:Q15 N9:N15 Q18:Q27 T18:T20 N18 E18" xr:uid="{00000000-0002-0000-01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F43BA-5383-48DC-8782-C786ADB21F2D}">
  <sheetPr codeName="Sheet13">
    <pageSetUpPr fitToPage="1"/>
  </sheetPr>
  <dimension ref="A1:AA42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7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172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7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7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SUM(E33,H33,K33,N33,Q33,T33)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7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7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7" ht="7.5" customHeight="1" thickBot="1" x14ac:dyDescent="0.2"/>
    <row r="7" spans="1:27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490</v>
      </c>
      <c r="P7" s="13"/>
      <c r="Q7" s="14"/>
      <c r="R7" s="17" t="s">
        <v>186</v>
      </c>
      <c r="S7" s="13"/>
      <c r="T7" s="18"/>
      <c r="U7" s="19"/>
    </row>
    <row r="8" spans="1:27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1" t="s">
        <v>162</v>
      </c>
      <c r="S8" s="531" t="s">
        <v>163</v>
      </c>
      <c r="T8" s="532" t="s">
        <v>164</v>
      </c>
      <c r="U8" s="25"/>
    </row>
    <row r="9" spans="1:27" ht="15" customHeight="1" x14ac:dyDescent="0.15">
      <c r="A9" s="801" t="s">
        <v>196</v>
      </c>
      <c r="B9" s="810" t="s">
        <v>493</v>
      </c>
      <c r="C9" s="86" t="s">
        <v>581</v>
      </c>
      <c r="D9" s="27">
        <v>5100</v>
      </c>
      <c r="E9" s="188"/>
      <c r="F9" s="86" t="s">
        <v>584</v>
      </c>
      <c r="G9" s="27">
        <v>580</v>
      </c>
      <c r="H9" s="189"/>
      <c r="I9" s="86" t="s">
        <v>427</v>
      </c>
      <c r="J9" s="64">
        <v>500</v>
      </c>
      <c r="K9" s="189"/>
      <c r="L9" s="86"/>
      <c r="M9" s="299"/>
      <c r="N9" s="222"/>
      <c r="O9" s="86"/>
      <c r="P9" s="27"/>
      <c r="Q9" s="222"/>
      <c r="R9" s="249"/>
      <c r="S9" s="86"/>
      <c r="T9" s="222"/>
      <c r="U9" s="25"/>
      <c r="V9" s="742" t="s">
        <v>831</v>
      </c>
      <c r="Y9" s="31"/>
      <c r="Z9" s="31"/>
      <c r="AA9" s="31"/>
    </row>
    <row r="10" spans="1:27" ht="15" customHeight="1" x14ac:dyDescent="0.15">
      <c r="A10" s="801"/>
      <c r="B10" s="811"/>
      <c r="C10" s="86" t="s">
        <v>821</v>
      </c>
      <c r="D10" s="27">
        <v>4550</v>
      </c>
      <c r="E10" s="188"/>
      <c r="F10" s="86" t="s">
        <v>815</v>
      </c>
      <c r="G10" s="27">
        <v>670</v>
      </c>
      <c r="H10" s="189"/>
      <c r="I10" s="86"/>
      <c r="J10" s="64"/>
      <c r="K10" s="222"/>
      <c r="L10" s="86"/>
      <c r="M10" s="300"/>
      <c r="N10" s="222"/>
      <c r="O10" s="86"/>
      <c r="P10" s="27"/>
      <c r="Q10" s="222"/>
      <c r="R10" s="86"/>
      <c r="S10" s="86"/>
      <c r="T10" s="222"/>
      <c r="U10" s="25"/>
      <c r="V10" s="742"/>
      <c r="Y10" s="31"/>
      <c r="Z10" s="31"/>
      <c r="AA10" s="31"/>
    </row>
    <row r="11" spans="1:27" ht="15" customHeight="1" x14ac:dyDescent="0.15">
      <c r="A11" s="801"/>
      <c r="B11" s="811"/>
      <c r="C11" s="291"/>
      <c r="D11" s="64"/>
      <c r="E11" s="220"/>
      <c r="F11" s="86"/>
      <c r="G11" s="27"/>
      <c r="H11" s="222"/>
      <c r="I11" s="86"/>
      <c r="J11" s="64"/>
      <c r="K11" s="222"/>
      <c r="L11" s="86"/>
      <c r="M11" s="27"/>
      <c r="N11" s="222"/>
      <c r="O11" s="86"/>
      <c r="P11" s="27"/>
      <c r="Q11" s="222"/>
      <c r="R11" s="291"/>
      <c r="S11" s="64"/>
      <c r="T11" s="222"/>
      <c r="U11" s="25"/>
      <c r="V11" s="742"/>
      <c r="Y11" s="31"/>
      <c r="Z11" s="31"/>
      <c r="AA11" s="31"/>
    </row>
    <row r="12" spans="1:27" ht="15" customHeight="1" x14ac:dyDescent="0.15">
      <c r="A12" s="801"/>
      <c r="B12" s="811"/>
      <c r="C12" s="291" t="s">
        <v>822</v>
      </c>
      <c r="D12" s="27">
        <v>3650</v>
      </c>
      <c r="E12" s="188"/>
      <c r="F12" s="86" t="s">
        <v>585</v>
      </c>
      <c r="G12" s="27">
        <v>320</v>
      </c>
      <c r="H12" s="189"/>
      <c r="I12" s="86" t="s">
        <v>528</v>
      </c>
      <c r="J12" s="64">
        <v>800</v>
      </c>
      <c r="K12" s="189"/>
      <c r="L12" s="86"/>
      <c r="M12" s="27"/>
      <c r="N12" s="222"/>
      <c r="O12" s="86"/>
      <c r="P12" s="27"/>
      <c r="Q12" s="222"/>
      <c r="R12" s="86"/>
      <c r="S12" s="86"/>
      <c r="T12" s="222"/>
      <c r="U12" s="25"/>
      <c r="V12" s="742"/>
      <c r="Y12" s="31"/>
      <c r="Z12" s="31"/>
      <c r="AA12" s="31"/>
    </row>
    <row r="13" spans="1:27" ht="15" customHeight="1" x14ac:dyDescent="0.15">
      <c r="A13" s="801"/>
      <c r="B13" s="811"/>
      <c r="C13" s="291"/>
      <c r="D13" s="64"/>
      <c r="E13" s="220"/>
      <c r="F13" s="86"/>
      <c r="G13" s="396"/>
      <c r="H13" s="488"/>
      <c r="I13" s="209"/>
      <c r="J13" s="64"/>
      <c r="K13" s="222"/>
      <c r="L13" s="86"/>
      <c r="M13" s="27"/>
      <c r="N13" s="222"/>
      <c r="O13" s="86"/>
      <c r="P13" s="27"/>
      <c r="Q13" s="222"/>
      <c r="R13" s="86"/>
      <c r="S13" s="86"/>
      <c r="T13" s="222"/>
      <c r="U13" s="25"/>
      <c r="V13" s="742"/>
      <c r="Y13" s="31"/>
      <c r="Z13" s="31"/>
      <c r="AA13" s="31"/>
    </row>
    <row r="14" spans="1:27" ht="15" customHeight="1" x14ac:dyDescent="0.15">
      <c r="A14" s="801"/>
      <c r="B14" s="811"/>
      <c r="C14" s="86" t="s">
        <v>582</v>
      </c>
      <c r="D14" s="27">
        <v>5130</v>
      </c>
      <c r="E14" s="188"/>
      <c r="F14" s="86" t="s">
        <v>582</v>
      </c>
      <c r="G14" s="27">
        <v>2080</v>
      </c>
      <c r="H14" s="189"/>
      <c r="I14" s="86" t="s">
        <v>529</v>
      </c>
      <c r="J14" s="64">
        <v>450</v>
      </c>
      <c r="K14" s="189"/>
      <c r="L14" s="86"/>
      <c r="M14" s="27"/>
      <c r="N14" s="222"/>
      <c r="O14" s="86"/>
      <c r="P14" s="27"/>
      <c r="Q14" s="222"/>
      <c r="R14" s="86"/>
      <c r="S14" s="86"/>
      <c r="T14" s="222"/>
      <c r="U14" s="25"/>
      <c r="V14" s="751" t="s">
        <v>839</v>
      </c>
      <c r="Y14" s="31"/>
      <c r="Z14" s="31"/>
      <c r="AA14" s="31"/>
    </row>
    <row r="15" spans="1:27" ht="15" customHeight="1" x14ac:dyDescent="0.15">
      <c r="A15" s="801"/>
      <c r="B15" s="811"/>
      <c r="C15" s="291"/>
      <c r="D15" s="64"/>
      <c r="E15" s="220"/>
      <c r="F15" s="86"/>
      <c r="G15" s="27"/>
      <c r="H15" s="222"/>
      <c r="I15" s="86"/>
      <c r="J15" s="64"/>
      <c r="K15" s="222"/>
      <c r="L15" s="86"/>
      <c r="M15" s="27"/>
      <c r="N15" s="222"/>
      <c r="O15" s="86"/>
      <c r="P15" s="299"/>
      <c r="Q15" s="222"/>
      <c r="R15" s="86"/>
      <c r="S15" s="86"/>
      <c r="T15" s="222"/>
      <c r="U15" s="25"/>
      <c r="V15" s="751"/>
      <c r="Y15" s="31"/>
      <c r="Z15" s="31"/>
      <c r="AA15" s="31"/>
    </row>
    <row r="16" spans="1:27" ht="15" customHeight="1" x14ac:dyDescent="0.15">
      <c r="A16" s="801"/>
      <c r="B16" s="45">
        <f>SUM(D9:D16,G9:G16,J9:J16,M9:M16,P9:P16,S9:S16)</f>
        <v>28000</v>
      </c>
      <c r="C16" s="213" t="s">
        <v>583</v>
      </c>
      <c r="D16" s="103">
        <v>3600</v>
      </c>
      <c r="E16" s="200"/>
      <c r="F16" s="213" t="s">
        <v>583</v>
      </c>
      <c r="G16" s="103">
        <v>570</v>
      </c>
      <c r="H16" s="199"/>
      <c r="I16" s="213"/>
      <c r="J16" s="398"/>
      <c r="K16" s="417"/>
      <c r="L16" s="213"/>
      <c r="M16" s="103"/>
      <c r="N16" s="227"/>
      <c r="O16" s="213"/>
      <c r="P16" s="103"/>
      <c r="Q16" s="227"/>
      <c r="R16" s="213"/>
      <c r="S16" s="213"/>
      <c r="T16" s="227"/>
      <c r="U16" s="25"/>
      <c r="V16" s="751"/>
      <c r="Y16" s="31"/>
      <c r="Z16" s="31"/>
      <c r="AA16" s="31"/>
    </row>
    <row r="17" spans="1:27" ht="15" customHeight="1" x14ac:dyDescent="0.15">
      <c r="A17" s="801"/>
      <c r="B17" s="812" t="s">
        <v>197</v>
      </c>
      <c r="C17" s="700" t="s">
        <v>910</v>
      </c>
      <c r="D17" s="99">
        <v>4100</v>
      </c>
      <c r="E17" s="192"/>
      <c r="F17" s="100" t="s">
        <v>134</v>
      </c>
      <c r="G17" s="99">
        <v>780</v>
      </c>
      <c r="H17" s="193"/>
      <c r="I17" s="100" t="s">
        <v>338</v>
      </c>
      <c r="J17" s="205">
        <v>950</v>
      </c>
      <c r="K17" s="193"/>
      <c r="L17" s="100"/>
      <c r="M17" s="99"/>
      <c r="N17" s="229"/>
      <c r="O17" s="100"/>
      <c r="P17" s="99"/>
      <c r="Q17" s="229"/>
      <c r="R17" s="100"/>
      <c r="S17" s="493"/>
      <c r="T17" s="229"/>
      <c r="U17" s="25"/>
      <c r="V17" s="751"/>
    </row>
    <row r="18" spans="1:27" ht="15" customHeight="1" x14ac:dyDescent="0.15">
      <c r="A18" s="801"/>
      <c r="B18" s="813"/>
      <c r="C18" s="324"/>
      <c r="D18" s="64"/>
      <c r="E18" s="220"/>
      <c r="F18" s="86" t="s">
        <v>486</v>
      </c>
      <c r="G18" s="27">
        <v>620</v>
      </c>
      <c r="H18" s="189"/>
      <c r="I18" s="86"/>
      <c r="J18" s="64">
        <v>0</v>
      </c>
      <c r="K18" s="222"/>
      <c r="L18" s="86"/>
      <c r="M18" s="27"/>
      <c r="N18" s="222"/>
      <c r="O18" s="86"/>
      <c r="P18" s="27"/>
      <c r="Q18" s="222"/>
      <c r="R18" s="291"/>
      <c r="S18" s="64"/>
      <c r="T18" s="222"/>
      <c r="U18" s="25"/>
      <c r="V18" s="751"/>
    </row>
    <row r="19" spans="1:27" ht="15" customHeight="1" x14ac:dyDescent="0.15">
      <c r="A19" s="809"/>
      <c r="B19" s="45">
        <f>SUM(D17:D19,G17:G19,J17:J19,M17:M19,P17:P19,S17:S19)</f>
        <v>10980</v>
      </c>
      <c r="C19" s="701" t="s">
        <v>911</v>
      </c>
      <c r="D19" s="27">
        <v>4530</v>
      </c>
      <c r="E19" s="188"/>
      <c r="F19" s="210"/>
      <c r="G19" s="398"/>
      <c r="H19" s="399"/>
      <c r="I19" s="210"/>
      <c r="J19" s="47">
        <v>0</v>
      </c>
      <c r="K19" s="228"/>
      <c r="L19" s="210"/>
      <c r="M19" s="47"/>
      <c r="N19" s="228"/>
      <c r="O19" s="210"/>
      <c r="P19" s="47">
        <v>0</v>
      </c>
      <c r="Q19" s="228"/>
      <c r="R19" s="86"/>
      <c r="S19" s="86"/>
      <c r="T19" s="222"/>
      <c r="U19" s="25"/>
      <c r="V19" s="751"/>
    </row>
    <row r="20" spans="1:27" ht="15" customHeight="1" thickBot="1" x14ac:dyDescent="0.2">
      <c r="A20" s="33">
        <f>SUM(D20,G20,J20,M20,P20,S20)</f>
        <v>38980</v>
      </c>
      <c r="B20" s="34"/>
      <c r="C20" s="35" t="s">
        <v>165</v>
      </c>
      <c r="D20" s="36">
        <f>SUM(D9:D19)</f>
        <v>30660</v>
      </c>
      <c r="E20" s="37">
        <f>SUM(E9:E19)</f>
        <v>0</v>
      </c>
      <c r="F20" s="35" t="s">
        <v>165</v>
      </c>
      <c r="G20" s="36">
        <f>SUM(G9:G19)</f>
        <v>5620</v>
      </c>
      <c r="H20" s="37">
        <f>SUM(H9:H19)</f>
        <v>0</v>
      </c>
      <c r="I20" s="35" t="s">
        <v>165</v>
      </c>
      <c r="J20" s="36">
        <f>SUM(J9:J19)</f>
        <v>2700</v>
      </c>
      <c r="K20" s="37">
        <f>SUM(K9:K19)</f>
        <v>0</v>
      </c>
      <c r="L20" s="35"/>
      <c r="M20" s="36">
        <f>SUM(M9:M19)</f>
        <v>0</v>
      </c>
      <c r="N20" s="37">
        <f>SUM(N9:N19)</f>
        <v>0</v>
      </c>
      <c r="O20" s="35"/>
      <c r="P20" s="36">
        <f>SUM(P9:P19)</f>
        <v>0</v>
      </c>
      <c r="Q20" s="37">
        <f>SUM(Q9:Q19)</f>
        <v>0</v>
      </c>
      <c r="R20" s="35"/>
      <c r="S20" s="36">
        <f>SUM(S9:S19)</f>
        <v>0</v>
      </c>
      <c r="T20" s="37">
        <f>SUM(T9:T19)</f>
        <v>0</v>
      </c>
      <c r="U20" s="25"/>
      <c r="V20" s="751"/>
    </row>
    <row r="21" spans="1:27" ht="12" customHeight="1" thickBot="1" x14ac:dyDescent="0.2">
      <c r="A21" s="334"/>
      <c r="B21" s="122"/>
      <c r="C21" s="93"/>
      <c r="D21" s="94"/>
      <c r="E21" s="92"/>
      <c r="F21" s="93"/>
      <c r="G21" s="94"/>
      <c r="H21" s="92"/>
      <c r="I21" s="93"/>
      <c r="J21" s="94"/>
      <c r="K21" s="92"/>
      <c r="L21" s="93"/>
      <c r="M21" s="94"/>
      <c r="N21" s="92"/>
      <c r="O21" s="93"/>
      <c r="P21" s="94"/>
      <c r="Q21" s="92"/>
      <c r="R21" s="93"/>
      <c r="S21" s="487"/>
      <c r="T21" s="95"/>
      <c r="U21" s="25"/>
      <c r="V21" s="751"/>
      <c r="Y21" s="31"/>
      <c r="Z21" s="31"/>
      <c r="AA21" s="31"/>
    </row>
    <row r="22" spans="1:27" ht="12" customHeight="1" x14ac:dyDescent="0.15">
      <c r="A22" s="800" t="s">
        <v>200</v>
      </c>
      <c r="B22" s="803" t="s">
        <v>495</v>
      </c>
      <c r="C22" s="336" t="s">
        <v>607</v>
      </c>
      <c r="D22" s="337">
        <v>2150</v>
      </c>
      <c r="E22" s="338"/>
      <c r="F22" s="336" t="s">
        <v>345</v>
      </c>
      <c r="G22" s="337">
        <v>130</v>
      </c>
      <c r="H22" s="339"/>
      <c r="I22" s="336" t="s">
        <v>345</v>
      </c>
      <c r="J22" s="337">
        <v>200</v>
      </c>
      <c r="K22" s="339"/>
      <c r="L22" s="336"/>
      <c r="M22" s="337"/>
      <c r="N22" s="284"/>
      <c r="O22" s="343"/>
      <c r="P22" s="283"/>
      <c r="Q22" s="284"/>
      <c r="R22" s="336"/>
      <c r="S22" s="86"/>
      <c r="T22" s="284"/>
      <c r="U22" s="25"/>
      <c r="V22" s="751"/>
    </row>
    <row r="23" spans="1:27" ht="12" customHeight="1" x14ac:dyDescent="0.15">
      <c r="A23" s="801"/>
      <c r="B23" s="804"/>
      <c r="C23" s="86" t="s">
        <v>608</v>
      </c>
      <c r="D23" s="64">
        <v>2350</v>
      </c>
      <c r="E23" s="188"/>
      <c r="F23" s="86"/>
      <c r="G23" s="27">
        <v>0</v>
      </c>
      <c r="H23" s="222"/>
      <c r="I23" s="86"/>
      <c r="J23" s="64"/>
      <c r="K23" s="222"/>
      <c r="L23" s="86"/>
      <c r="M23" s="27"/>
      <c r="N23" s="222"/>
      <c r="O23" s="291"/>
      <c r="P23" s="64"/>
      <c r="Q23" s="222"/>
      <c r="R23" s="86"/>
      <c r="S23" s="27"/>
      <c r="T23" s="222"/>
      <c r="U23" s="25"/>
      <c r="V23" s="751"/>
    </row>
    <row r="24" spans="1:27" ht="12" customHeight="1" x14ac:dyDescent="0.15">
      <c r="A24" s="801"/>
      <c r="B24" s="804"/>
      <c r="C24" s="405" t="s">
        <v>609</v>
      </c>
      <c r="D24" s="320">
        <v>3870</v>
      </c>
      <c r="E24" s="264"/>
      <c r="F24" s="262"/>
      <c r="G24" s="263">
        <v>0</v>
      </c>
      <c r="H24" s="265"/>
      <c r="I24" s="266" t="s">
        <v>617</v>
      </c>
      <c r="J24" s="320">
        <v>620</v>
      </c>
      <c r="K24" s="267"/>
      <c r="L24" s="266"/>
      <c r="M24" s="263"/>
      <c r="N24" s="265"/>
      <c r="O24" s="319"/>
      <c r="P24" s="320"/>
      <c r="Q24" s="265"/>
      <c r="R24" s="266"/>
      <c r="S24" s="86"/>
      <c r="T24" s="431"/>
      <c r="U24" s="25"/>
      <c r="V24" s="751"/>
    </row>
    <row r="25" spans="1:27" ht="12" customHeight="1" x14ac:dyDescent="0.15">
      <c r="A25" s="801"/>
      <c r="B25" s="804"/>
      <c r="C25" s="377" t="s">
        <v>610</v>
      </c>
      <c r="D25" s="71">
        <v>2000</v>
      </c>
      <c r="E25" s="198"/>
      <c r="F25" s="211" t="s">
        <v>615</v>
      </c>
      <c r="G25" s="30">
        <v>720</v>
      </c>
      <c r="H25" s="201"/>
      <c r="I25" s="211" t="s">
        <v>618</v>
      </c>
      <c r="J25" s="71">
        <v>930</v>
      </c>
      <c r="K25" s="201"/>
      <c r="L25" s="211"/>
      <c r="M25" s="30"/>
      <c r="N25" s="223"/>
      <c r="O25" s="316"/>
      <c r="P25" s="71"/>
      <c r="Q25" s="223"/>
      <c r="R25" s="211"/>
      <c r="S25" s="86"/>
      <c r="T25" s="221"/>
      <c r="U25" s="25"/>
      <c r="V25" s="751"/>
    </row>
    <row r="26" spans="1:27" ht="12" customHeight="1" x14ac:dyDescent="0.15">
      <c r="A26" s="801"/>
      <c r="B26" s="804"/>
      <c r="C26" s="315" t="s">
        <v>611</v>
      </c>
      <c r="D26" s="204">
        <v>2950</v>
      </c>
      <c r="E26" s="200"/>
      <c r="F26" s="86"/>
      <c r="G26" s="27">
        <v>0</v>
      </c>
      <c r="H26" s="222"/>
      <c r="I26" s="86"/>
      <c r="J26" s="64">
        <v>0</v>
      </c>
      <c r="K26" s="222"/>
      <c r="L26" s="86"/>
      <c r="M26" s="27"/>
      <c r="N26" s="222"/>
      <c r="O26" s="315"/>
      <c r="P26" s="204"/>
      <c r="Q26" s="227"/>
      <c r="R26" s="86"/>
      <c r="S26" s="27"/>
      <c r="T26" s="220"/>
      <c r="U26" s="25"/>
      <c r="V26" s="751"/>
    </row>
    <row r="27" spans="1:27" ht="12" customHeight="1" x14ac:dyDescent="0.15">
      <c r="A27" s="801"/>
      <c r="B27" s="805"/>
      <c r="C27" s="806" t="s">
        <v>612</v>
      </c>
      <c r="D27" s="807">
        <v>2050</v>
      </c>
      <c r="E27" s="808"/>
      <c r="F27" s="86"/>
      <c r="G27" s="27"/>
      <c r="H27" s="222"/>
      <c r="I27" s="86"/>
      <c r="J27" s="27"/>
      <c r="K27" s="222"/>
      <c r="L27" s="86"/>
      <c r="M27" s="27"/>
      <c r="N27" s="222"/>
      <c r="O27" s="316"/>
      <c r="P27" s="71"/>
      <c r="Q27" s="223"/>
      <c r="R27" s="86"/>
      <c r="S27" s="27"/>
      <c r="T27" s="220"/>
      <c r="U27" s="25"/>
      <c r="V27" s="751"/>
    </row>
    <row r="28" spans="1:27" ht="12" customHeight="1" x14ac:dyDescent="0.15">
      <c r="A28" s="801"/>
      <c r="B28" s="111" t="s">
        <v>202</v>
      </c>
      <c r="C28" s="806"/>
      <c r="D28" s="807"/>
      <c r="E28" s="808"/>
      <c r="F28" s="209" t="s">
        <v>616</v>
      </c>
      <c r="G28" s="30">
        <v>250</v>
      </c>
      <c r="H28" s="201"/>
      <c r="I28" s="211"/>
      <c r="J28" s="620"/>
      <c r="K28" s="621"/>
      <c r="L28" s="211"/>
      <c r="M28" s="30"/>
      <c r="N28" s="372"/>
      <c r="O28" s="377"/>
      <c r="P28" s="71"/>
      <c r="Q28" s="223"/>
      <c r="R28" s="209"/>
      <c r="S28" s="492"/>
      <c r="T28" s="221"/>
      <c r="U28" s="25"/>
      <c r="V28" s="751"/>
    </row>
    <row r="29" spans="1:27" ht="12" customHeight="1" x14ac:dyDescent="0.15">
      <c r="A29" s="801"/>
      <c r="B29" s="684" t="s">
        <v>532</v>
      </c>
      <c r="C29" s="315" t="s">
        <v>613</v>
      </c>
      <c r="D29" s="103">
        <v>5800</v>
      </c>
      <c r="E29" s="200"/>
      <c r="F29" s="86" t="s">
        <v>348</v>
      </c>
      <c r="G29" s="27">
        <v>360</v>
      </c>
      <c r="H29" s="189"/>
      <c r="I29" s="86" t="s">
        <v>348</v>
      </c>
      <c r="J29" s="27">
        <v>500</v>
      </c>
      <c r="K29" s="189"/>
      <c r="L29" s="86"/>
      <c r="M29" s="27"/>
      <c r="N29" s="222"/>
      <c r="O29" s="291"/>
      <c r="P29" s="64"/>
      <c r="Q29" s="222"/>
      <c r="R29" s="86"/>
      <c r="S29" s="86"/>
      <c r="T29" s="220"/>
      <c r="U29" s="25"/>
      <c r="V29" s="751"/>
    </row>
    <row r="30" spans="1:27" ht="12" customHeight="1" x14ac:dyDescent="0.15">
      <c r="A30" s="802"/>
      <c r="B30" s="533" t="s">
        <v>201</v>
      </c>
      <c r="C30" s="409" t="s">
        <v>614</v>
      </c>
      <c r="D30" s="32">
        <v>5160</v>
      </c>
      <c r="E30" s="536"/>
      <c r="F30" s="212" t="s">
        <v>349</v>
      </c>
      <c r="G30" s="73">
        <v>450</v>
      </c>
      <c r="H30" s="197"/>
      <c r="I30" s="212" t="s">
        <v>349</v>
      </c>
      <c r="J30" s="32">
        <v>430</v>
      </c>
      <c r="K30" s="197"/>
      <c r="L30" s="212"/>
      <c r="M30" s="32"/>
      <c r="N30" s="224"/>
      <c r="O30" s="212"/>
      <c r="P30" s="32">
        <v>0</v>
      </c>
      <c r="Q30" s="224"/>
      <c r="R30" s="212"/>
      <c r="S30" s="32">
        <v>0</v>
      </c>
      <c r="T30" s="225"/>
      <c r="U30" s="25"/>
      <c r="V30" s="752"/>
    </row>
    <row r="31" spans="1:27" ht="12" customHeight="1" thickBot="1" x14ac:dyDescent="0.2">
      <c r="A31" s="33">
        <f>SUM(D31,G31,J31,M31,P31,S31)</f>
        <v>30920</v>
      </c>
      <c r="B31" s="34"/>
      <c r="C31" s="35" t="s">
        <v>165</v>
      </c>
      <c r="D31" s="36">
        <f>SUM(D22:D30)</f>
        <v>26330</v>
      </c>
      <c r="E31" s="37">
        <f>SUM(E22:E30)</f>
        <v>0</v>
      </c>
      <c r="F31" s="35" t="s">
        <v>165</v>
      </c>
      <c r="G31" s="36">
        <f>SUM(G22:G30)</f>
        <v>1910</v>
      </c>
      <c r="H31" s="37">
        <f>SUM(H22:H30)</f>
        <v>0</v>
      </c>
      <c r="I31" s="35" t="s">
        <v>165</v>
      </c>
      <c r="J31" s="36">
        <f>SUM(J22:J30)</f>
        <v>2680</v>
      </c>
      <c r="K31" s="37">
        <f>SUM(K22:K30)</f>
        <v>0</v>
      </c>
      <c r="L31" s="35"/>
      <c r="M31" s="36">
        <f>SUM(M22:M30)</f>
        <v>0</v>
      </c>
      <c r="N31" s="37">
        <f>SUM(N22:N30)</f>
        <v>0</v>
      </c>
      <c r="O31" s="35"/>
      <c r="P31" s="36">
        <f>SUM(P22:P30)</f>
        <v>0</v>
      </c>
      <c r="Q31" s="37">
        <f>SUM(Q22:Q30)</f>
        <v>0</v>
      </c>
      <c r="R31" s="35"/>
      <c r="S31" s="36">
        <f>SUM(S22:S30)</f>
        <v>0</v>
      </c>
      <c r="T31" s="48">
        <f>SUM(T22:T30)</f>
        <v>0</v>
      </c>
      <c r="U31" s="25"/>
      <c r="V31" s="752"/>
    </row>
    <row r="32" spans="1:27" ht="15" customHeight="1" thickBot="1" x14ac:dyDescent="0.2">
      <c r="A32" s="334"/>
      <c r="B32" s="122"/>
      <c r="C32" s="93"/>
      <c r="D32" s="94"/>
      <c r="E32" s="92"/>
      <c r="F32" s="93"/>
      <c r="G32" s="94"/>
      <c r="H32" s="92"/>
      <c r="I32" s="93"/>
      <c r="J32" s="94"/>
      <c r="K32" s="92"/>
      <c r="L32" s="93"/>
      <c r="M32" s="94"/>
      <c r="N32" s="92"/>
      <c r="O32" s="93"/>
      <c r="P32" s="94"/>
      <c r="Q32" s="92"/>
      <c r="R32" s="93"/>
      <c r="S32" s="94"/>
      <c r="T32" s="95"/>
      <c r="U32" s="25"/>
      <c r="V32" s="752"/>
    </row>
    <row r="33" spans="1:22" ht="15" customHeight="1" thickBot="1" x14ac:dyDescent="0.2">
      <c r="A33" s="344">
        <f>SUM(D33,G33,J33,M33,P33,S33)</f>
        <v>69900</v>
      </c>
      <c r="B33" s="345"/>
      <c r="C33" s="346" t="s">
        <v>190</v>
      </c>
      <c r="D33" s="347">
        <f>SUM(D20,D31)</f>
        <v>56990</v>
      </c>
      <c r="E33" s="348">
        <f>SUM(E20,E31)</f>
        <v>0</v>
      </c>
      <c r="F33" s="346" t="s">
        <v>190</v>
      </c>
      <c r="G33" s="347">
        <f>SUM(G20,G31)</f>
        <v>7530</v>
      </c>
      <c r="H33" s="348">
        <f>SUM(H20,H31)</f>
        <v>0</v>
      </c>
      <c r="I33" s="346" t="s">
        <v>190</v>
      </c>
      <c r="J33" s="347">
        <f>SUM(J20,J31)</f>
        <v>5380</v>
      </c>
      <c r="K33" s="348">
        <f>SUM(K20,K31)</f>
        <v>0</v>
      </c>
      <c r="L33" s="346"/>
      <c r="M33" s="347">
        <f>SUM(M20,M31)</f>
        <v>0</v>
      </c>
      <c r="N33" s="348">
        <f>SUM(N20,N31)</f>
        <v>0</v>
      </c>
      <c r="O33" s="346"/>
      <c r="P33" s="347">
        <f>SUM(P20,P31)</f>
        <v>0</v>
      </c>
      <c r="Q33" s="348">
        <f>SUM(Q20,Q31)</f>
        <v>0</v>
      </c>
      <c r="R33" s="346"/>
      <c r="S33" s="347">
        <f>SUM(S20,S31)</f>
        <v>0</v>
      </c>
      <c r="T33" s="348">
        <f>SUM(T20,T31)</f>
        <v>0</v>
      </c>
      <c r="U33" s="25"/>
      <c r="V33" s="752"/>
    </row>
    <row r="34" spans="1:22" ht="13.5" customHeight="1" x14ac:dyDescent="0.15">
      <c r="A34" s="49"/>
      <c r="B34" s="49"/>
      <c r="C34" s="50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R34" s="51"/>
      <c r="S34" s="52"/>
      <c r="T34" s="52"/>
    </row>
    <row r="35" spans="1:22" ht="17.25" customHeight="1" x14ac:dyDescent="0.15">
      <c r="A35" s="53"/>
      <c r="B35" s="53"/>
      <c r="C35" s="374">
        <f>IF(B35&gt;100,ROUND(B35*0.8/50,0)*50,B35)</f>
        <v>0</v>
      </c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S35" s="31"/>
    </row>
    <row r="36" spans="1:22" ht="13.5" customHeight="1" x14ac:dyDescent="0.15">
      <c r="C36" s="25"/>
    </row>
    <row r="37" spans="1:22" ht="13.5" customHeight="1" x14ac:dyDescent="0.15"/>
    <row r="38" spans="1:22" ht="13.5" customHeight="1" x14ac:dyDescent="0.15">
      <c r="T38" s="55" t="str">
        <f>市郡別!T53</f>
        <v>(2025・04)</v>
      </c>
    </row>
    <row r="39" spans="1:22" ht="13.5" customHeight="1" x14ac:dyDescent="0.15"/>
    <row r="40" spans="1:22" ht="13.5" customHeight="1" x14ac:dyDescent="0.15"/>
    <row r="41" spans="1:22" ht="13.5" customHeight="1" x14ac:dyDescent="0.15"/>
    <row r="42" spans="1:22" ht="13.5" customHeight="1" x14ac:dyDescent="0.15"/>
  </sheetData>
  <mergeCells count="19">
    <mergeCell ref="G2:G5"/>
    <mergeCell ref="H2:K5"/>
    <mergeCell ref="L2:L5"/>
    <mergeCell ref="Q2:S5"/>
    <mergeCell ref="T2:T5"/>
    <mergeCell ref="M3:N5"/>
    <mergeCell ref="O3:P5"/>
    <mergeCell ref="A7:B8"/>
    <mergeCell ref="A9:A19"/>
    <mergeCell ref="B9:B15"/>
    <mergeCell ref="B17:B18"/>
    <mergeCell ref="A2:F5"/>
    <mergeCell ref="V9:V13"/>
    <mergeCell ref="A22:A30"/>
    <mergeCell ref="B22:B27"/>
    <mergeCell ref="C27:C28"/>
    <mergeCell ref="D27:D28"/>
    <mergeCell ref="E27:E28"/>
    <mergeCell ref="V14:V33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Q9:Q19 T9:T19 N9:N19 E15 E27 E11 K18:K19 E13 T22:T30 Q22:Q30 N22:N30" xr:uid="{A5FDEDBF-5E4A-4C86-A828-6E04AE3DFEF8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A50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526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SUM(E41,H41,K41,N41,Q41,T41)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814" t="s">
        <v>214</v>
      </c>
      <c r="B9" s="815"/>
      <c r="C9" s="86" t="s">
        <v>586</v>
      </c>
      <c r="D9" s="27">
        <v>2540</v>
      </c>
      <c r="E9" s="188"/>
      <c r="F9" s="86" t="s">
        <v>586</v>
      </c>
      <c r="G9" s="27">
        <v>160</v>
      </c>
      <c r="H9" s="189"/>
      <c r="I9" s="86"/>
      <c r="J9" s="86"/>
      <c r="K9" s="222"/>
      <c r="L9" s="86"/>
      <c r="M9" s="27"/>
      <c r="N9" s="222"/>
      <c r="O9" s="86"/>
      <c r="P9" s="27"/>
      <c r="Q9" s="222"/>
      <c r="R9" s="86"/>
      <c r="S9" s="86"/>
      <c r="T9" s="222"/>
      <c r="U9" s="25"/>
      <c r="V9" s="742" t="s">
        <v>832</v>
      </c>
    </row>
    <row r="10" spans="1:22" ht="15" customHeight="1" x14ac:dyDescent="0.15">
      <c r="A10" s="816"/>
      <c r="B10" s="817"/>
      <c r="C10" s="86" t="s">
        <v>587</v>
      </c>
      <c r="D10" s="27">
        <v>2650</v>
      </c>
      <c r="E10" s="433"/>
      <c r="F10" s="86" t="s">
        <v>587</v>
      </c>
      <c r="G10" s="27">
        <v>180</v>
      </c>
      <c r="H10" s="189"/>
      <c r="I10" s="86"/>
      <c r="J10" s="64"/>
      <c r="K10" s="222"/>
      <c r="L10" s="86"/>
      <c r="M10" s="27"/>
      <c r="N10" s="222"/>
      <c r="O10" s="86"/>
      <c r="P10" s="27"/>
      <c r="Q10" s="222"/>
      <c r="R10" s="86"/>
      <c r="S10" s="86"/>
      <c r="T10" s="222"/>
      <c r="U10" s="25"/>
      <c r="V10" s="742"/>
    </row>
    <row r="11" spans="1:22" ht="15" customHeight="1" x14ac:dyDescent="0.15">
      <c r="A11" s="816"/>
      <c r="B11" s="817"/>
      <c r="C11" s="86" t="s">
        <v>588</v>
      </c>
      <c r="D11" s="27">
        <v>1210</v>
      </c>
      <c r="E11" s="188"/>
      <c r="F11" s="86" t="s">
        <v>588</v>
      </c>
      <c r="G11" s="27">
        <v>100</v>
      </c>
      <c r="H11" s="189"/>
      <c r="I11" s="86"/>
      <c r="J11" s="64"/>
      <c r="K11" s="222"/>
      <c r="L11" s="86"/>
      <c r="M11" s="27"/>
      <c r="N11" s="222"/>
      <c r="O11" s="214"/>
      <c r="P11" s="27"/>
      <c r="Q11" s="222"/>
      <c r="R11" s="214"/>
      <c r="S11" s="86"/>
      <c r="T11" s="222"/>
      <c r="U11" s="25"/>
      <c r="V11" s="742"/>
    </row>
    <row r="12" spans="1:22" ht="15" customHeight="1" x14ac:dyDescent="0.15">
      <c r="A12" s="816"/>
      <c r="B12" s="817"/>
      <c r="C12" s="86" t="s">
        <v>589</v>
      </c>
      <c r="D12" s="27">
        <v>2660</v>
      </c>
      <c r="E12" s="188"/>
      <c r="F12" s="86" t="s">
        <v>816</v>
      </c>
      <c r="G12" s="27">
        <v>1230</v>
      </c>
      <c r="H12" s="189"/>
      <c r="I12" s="86" t="s">
        <v>800</v>
      </c>
      <c r="J12" s="64">
        <v>800</v>
      </c>
      <c r="K12" s="189"/>
      <c r="L12" s="86"/>
      <c r="M12" s="27"/>
      <c r="N12" s="222"/>
      <c r="O12" s="86"/>
      <c r="P12" s="27"/>
      <c r="Q12" s="222"/>
      <c r="R12" s="86"/>
      <c r="S12" s="86"/>
      <c r="T12" s="222"/>
      <c r="U12" s="25"/>
      <c r="V12" s="742"/>
    </row>
    <row r="13" spans="1:22" ht="15" customHeight="1" x14ac:dyDescent="0.15">
      <c r="A13" s="816"/>
      <c r="B13" s="817"/>
      <c r="C13" s="86" t="s">
        <v>590</v>
      </c>
      <c r="D13" s="27">
        <v>2790</v>
      </c>
      <c r="E13" s="188"/>
      <c r="F13" s="86"/>
      <c r="G13" s="27"/>
      <c r="H13" s="222"/>
      <c r="I13" s="86"/>
      <c r="J13" s="64"/>
      <c r="K13" s="222"/>
      <c r="L13" s="86"/>
      <c r="M13" s="27"/>
      <c r="N13" s="222"/>
      <c r="O13" s="86"/>
      <c r="P13" s="27"/>
      <c r="Q13" s="222"/>
      <c r="R13" s="86"/>
      <c r="S13" s="86"/>
      <c r="T13" s="222"/>
      <c r="U13" s="25"/>
      <c r="V13" s="742"/>
    </row>
    <row r="14" spans="1:22" ht="15" customHeight="1" x14ac:dyDescent="0.15">
      <c r="A14" s="816"/>
      <c r="B14" s="817"/>
      <c r="C14" s="86" t="s">
        <v>591</v>
      </c>
      <c r="D14" s="27">
        <v>4070</v>
      </c>
      <c r="E14" s="188"/>
      <c r="F14" s="86"/>
      <c r="G14" s="27"/>
      <c r="H14" s="222"/>
      <c r="I14" s="86" t="s">
        <v>323</v>
      </c>
      <c r="J14" s="64">
        <v>630</v>
      </c>
      <c r="K14" s="189"/>
      <c r="L14" s="86"/>
      <c r="M14" s="27"/>
      <c r="N14" s="222"/>
      <c r="O14" s="86"/>
      <c r="P14" s="300"/>
      <c r="Q14" s="222"/>
      <c r="R14" s="86"/>
      <c r="S14" s="86"/>
      <c r="T14" s="222"/>
      <c r="U14" s="25"/>
      <c r="V14" s="751" t="s">
        <v>840</v>
      </c>
    </row>
    <row r="15" spans="1:22" ht="15" customHeight="1" x14ac:dyDescent="0.15">
      <c r="A15" s="816"/>
      <c r="B15" s="817"/>
      <c r="C15" s="86" t="s">
        <v>592</v>
      </c>
      <c r="D15" s="27">
        <v>5080</v>
      </c>
      <c r="E15" s="188"/>
      <c r="F15" s="86" t="s">
        <v>817</v>
      </c>
      <c r="G15" s="27">
        <v>320</v>
      </c>
      <c r="H15" s="189"/>
      <c r="I15" s="86"/>
      <c r="J15" s="64"/>
      <c r="K15" s="222"/>
      <c r="L15" s="86"/>
      <c r="M15" s="27"/>
      <c r="N15" s="222"/>
      <c r="O15" s="86"/>
      <c r="P15" s="27"/>
      <c r="Q15" s="222"/>
      <c r="R15" s="86"/>
      <c r="S15" s="86"/>
      <c r="T15" s="222"/>
      <c r="U15" s="25"/>
      <c r="V15" s="751"/>
    </row>
    <row r="16" spans="1:22" ht="15" customHeight="1" x14ac:dyDescent="0.15">
      <c r="A16" s="816"/>
      <c r="B16" s="817"/>
      <c r="C16" s="86" t="s">
        <v>593</v>
      </c>
      <c r="D16" s="27">
        <v>3180</v>
      </c>
      <c r="E16" s="188"/>
      <c r="F16" s="86" t="s">
        <v>818</v>
      </c>
      <c r="G16" s="27">
        <v>180</v>
      </c>
      <c r="H16" s="189"/>
      <c r="I16" s="86"/>
      <c r="J16" s="64"/>
      <c r="K16" s="222"/>
      <c r="L16" s="86"/>
      <c r="M16" s="27"/>
      <c r="N16" s="222"/>
      <c r="O16" s="86"/>
      <c r="P16" s="27"/>
      <c r="Q16" s="222"/>
      <c r="R16" s="86"/>
      <c r="S16" s="86"/>
      <c r="T16" s="222"/>
      <c r="U16" s="25"/>
      <c r="V16" s="751"/>
    </row>
    <row r="17" spans="1:27" ht="15" customHeight="1" x14ac:dyDescent="0.15">
      <c r="A17" s="816"/>
      <c r="B17" s="817"/>
      <c r="C17" s="86" t="s">
        <v>594</v>
      </c>
      <c r="D17" s="27">
        <v>4100</v>
      </c>
      <c r="E17" s="433"/>
      <c r="F17" s="86"/>
      <c r="G17" s="27"/>
      <c r="H17" s="222"/>
      <c r="I17" s="86"/>
      <c r="J17" s="64"/>
      <c r="K17" s="222"/>
      <c r="L17" s="86"/>
      <c r="M17" s="27"/>
      <c r="N17" s="222"/>
      <c r="O17" s="86"/>
      <c r="P17" s="27"/>
      <c r="Q17" s="222"/>
      <c r="R17" s="86"/>
      <c r="S17" s="27"/>
      <c r="T17" s="222"/>
      <c r="U17" s="25"/>
      <c r="V17" s="751"/>
    </row>
    <row r="18" spans="1:27" ht="15" customHeight="1" x14ac:dyDescent="0.15">
      <c r="A18" s="816"/>
      <c r="B18" s="817"/>
      <c r="C18" s="86" t="s">
        <v>595</v>
      </c>
      <c r="D18" s="27">
        <v>3300</v>
      </c>
      <c r="E18" s="188"/>
      <c r="F18" s="86"/>
      <c r="G18" s="27"/>
      <c r="H18" s="222"/>
      <c r="I18" s="86"/>
      <c r="J18" s="64"/>
      <c r="K18" s="222"/>
      <c r="L18" s="86"/>
      <c r="M18" s="27"/>
      <c r="N18" s="222"/>
      <c r="O18" s="86"/>
      <c r="P18" s="27"/>
      <c r="Q18" s="222"/>
      <c r="R18" s="86"/>
      <c r="S18" s="86"/>
      <c r="T18" s="222"/>
      <c r="U18" s="25"/>
      <c r="V18" s="751"/>
    </row>
    <row r="19" spans="1:27" ht="15" customHeight="1" x14ac:dyDescent="0.15">
      <c r="A19" s="816"/>
      <c r="B19" s="817"/>
      <c r="C19" s="86" t="s">
        <v>415</v>
      </c>
      <c r="D19" s="27">
        <v>650</v>
      </c>
      <c r="E19" s="188"/>
      <c r="F19" s="86"/>
      <c r="G19" s="27"/>
      <c r="H19" s="222"/>
      <c r="I19" s="86"/>
      <c r="J19" s="64"/>
      <c r="K19" s="222"/>
      <c r="L19" s="86"/>
      <c r="M19" s="27"/>
      <c r="N19" s="222"/>
      <c r="O19" s="86"/>
      <c r="P19" s="27"/>
      <c r="Q19" s="222"/>
      <c r="R19" s="86"/>
      <c r="S19" s="86"/>
      <c r="T19" s="222"/>
      <c r="U19" s="25"/>
      <c r="V19" s="751"/>
    </row>
    <row r="20" spans="1:27" ht="15" customHeight="1" x14ac:dyDescent="0.15">
      <c r="A20" s="816"/>
      <c r="B20" s="817"/>
      <c r="C20" s="214" t="s">
        <v>596</v>
      </c>
      <c r="D20" s="27">
        <v>4200</v>
      </c>
      <c r="E20" s="188"/>
      <c r="F20" s="86"/>
      <c r="G20" s="27"/>
      <c r="H20" s="222"/>
      <c r="I20" s="86" t="s">
        <v>530</v>
      </c>
      <c r="J20" s="64">
        <v>1000</v>
      </c>
      <c r="K20" s="189"/>
      <c r="L20" s="86"/>
      <c r="M20" s="27"/>
      <c r="N20" s="222"/>
      <c r="O20" s="86"/>
      <c r="P20" s="27"/>
      <c r="Q20" s="222"/>
      <c r="R20" s="215"/>
      <c r="S20" s="86"/>
      <c r="T20" s="222"/>
      <c r="U20" s="25"/>
      <c r="V20" s="751"/>
      <c r="Y20" s="31"/>
      <c r="Z20" s="31"/>
      <c r="AA20" s="31"/>
    </row>
    <row r="21" spans="1:27" ht="15" customHeight="1" x14ac:dyDescent="0.15">
      <c r="A21" s="818"/>
      <c r="B21" s="819"/>
      <c r="C21" s="86" t="s">
        <v>597</v>
      </c>
      <c r="D21" s="27">
        <v>4470</v>
      </c>
      <c r="E21" s="188"/>
      <c r="F21" s="86" t="s">
        <v>599</v>
      </c>
      <c r="G21" s="27">
        <v>1030</v>
      </c>
      <c r="H21" s="189"/>
      <c r="I21" s="86" t="s">
        <v>342</v>
      </c>
      <c r="J21" s="27">
        <v>680</v>
      </c>
      <c r="K21" s="189"/>
      <c r="L21" s="86"/>
      <c r="M21" s="27"/>
      <c r="N21" s="222"/>
      <c r="O21" s="86"/>
      <c r="P21" s="27"/>
      <c r="Q21" s="222"/>
      <c r="R21" s="86"/>
      <c r="S21" s="86"/>
      <c r="T21" s="222"/>
      <c r="U21" s="25"/>
      <c r="V21" s="751"/>
    </row>
    <row r="22" spans="1:27" ht="15" customHeight="1" x14ac:dyDescent="0.15">
      <c r="A22" s="820"/>
      <c r="B22" s="821"/>
      <c r="C22" s="86" t="s">
        <v>598</v>
      </c>
      <c r="D22" s="27">
        <v>2180</v>
      </c>
      <c r="E22" s="188"/>
      <c r="F22" s="86" t="s">
        <v>598</v>
      </c>
      <c r="G22" s="27">
        <v>110</v>
      </c>
      <c r="H22" s="189"/>
      <c r="I22" s="86"/>
      <c r="J22" s="27">
        <v>0</v>
      </c>
      <c r="K22" s="222"/>
      <c r="L22" s="86"/>
      <c r="M22" s="27"/>
      <c r="N22" s="222"/>
      <c r="O22" s="86"/>
      <c r="P22" s="27">
        <v>0</v>
      </c>
      <c r="Q22" s="222"/>
      <c r="R22" s="86"/>
      <c r="S22" s="86"/>
      <c r="T22" s="222"/>
      <c r="U22" s="25"/>
      <c r="V22" s="751"/>
    </row>
    <row r="23" spans="1:27" ht="15" customHeight="1" thickBot="1" x14ac:dyDescent="0.2">
      <c r="A23" s="33">
        <f>SUM(D23,G23,J23,M23,P23,S23)</f>
        <v>49500</v>
      </c>
      <c r="B23" s="34"/>
      <c r="C23" s="35" t="s">
        <v>165</v>
      </c>
      <c r="D23" s="36">
        <f>SUM(D9:D22)</f>
        <v>43080</v>
      </c>
      <c r="E23" s="37">
        <f>SUM(E9:E22)</f>
        <v>0</v>
      </c>
      <c r="F23" s="35" t="s">
        <v>165</v>
      </c>
      <c r="G23" s="36">
        <f>SUM(G9:G22)</f>
        <v>3310</v>
      </c>
      <c r="H23" s="37">
        <f>SUM(H9:H22)</f>
        <v>0</v>
      </c>
      <c r="I23" s="35" t="s">
        <v>165</v>
      </c>
      <c r="J23" s="36">
        <f>SUM(J9:J22)</f>
        <v>3110</v>
      </c>
      <c r="K23" s="37">
        <f>SUM(K9:K22)</f>
        <v>0</v>
      </c>
      <c r="L23" s="35"/>
      <c r="M23" s="36">
        <f>SUM(M9:M22)</f>
        <v>0</v>
      </c>
      <c r="N23" s="37">
        <f>SUM(N9:N22)</f>
        <v>0</v>
      </c>
      <c r="O23" s="35"/>
      <c r="P23" s="36">
        <f>SUM(P9:P22)</f>
        <v>0</v>
      </c>
      <c r="Q23" s="37">
        <f>SUM(Q9:Q22)</f>
        <v>0</v>
      </c>
      <c r="R23" s="35"/>
      <c r="S23" s="36">
        <f>SUM(S9:S22)</f>
        <v>0</v>
      </c>
      <c r="T23" s="37">
        <f>SUM(T9:T22)</f>
        <v>0</v>
      </c>
      <c r="U23" s="25"/>
      <c r="V23" s="751"/>
    </row>
    <row r="24" spans="1:27" ht="15" customHeight="1" thickBot="1" x14ac:dyDescent="0.2">
      <c r="A24" s="334"/>
      <c r="B24" s="122"/>
      <c r="C24" s="93"/>
      <c r="D24" s="94"/>
      <c r="E24" s="92"/>
      <c r="F24" s="93"/>
      <c r="G24" s="94"/>
      <c r="H24" s="92"/>
      <c r="I24" s="93"/>
      <c r="J24" s="94"/>
      <c r="K24" s="92"/>
      <c r="L24" s="93"/>
      <c r="M24" s="94"/>
      <c r="N24" s="92"/>
      <c r="O24" s="93"/>
      <c r="P24" s="94"/>
      <c r="Q24" s="92"/>
      <c r="R24" s="93"/>
      <c r="S24" s="487"/>
      <c r="T24" s="95"/>
      <c r="U24" s="25"/>
      <c r="V24" s="751"/>
    </row>
    <row r="25" spans="1:27" ht="15" customHeight="1" x14ac:dyDescent="0.15">
      <c r="A25" s="747" t="s">
        <v>494</v>
      </c>
      <c r="B25" s="748"/>
      <c r="C25" s="343" t="s">
        <v>600</v>
      </c>
      <c r="D25" s="337">
        <v>3400</v>
      </c>
      <c r="E25" s="338"/>
      <c r="F25" s="336" t="s">
        <v>606</v>
      </c>
      <c r="G25" s="337">
        <v>330</v>
      </c>
      <c r="H25" s="339"/>
      <c r="I25" s="336" t="s">
        <v>343</v>
      </c>
      <c r="J25" s="283">
        <v>530</v>
      </c>
      <c r="K25" s="339"/>
      <c r="L25" s="336"/>
      <c r="M25" s="337"/>
      <c r="N25" s="284"/>
      <c r="O25" s="343"/>
      <c r="P25" s="283"/>
      <c r="Q25" s="284"/>
      <c r="R25" s="336"/>
      <c r="S25" s="86"/>
      <c r="T25" s="284"/>
      <c r="U25" s="25"/>
      <c r="V25" s="751"/>
    </row>
    <row r="26" spans="1:27" ht="15" customHeight="1" x14ac:dyDescent="0.15">
      <c r="A26" s="745"/>
      <c r="B26" s="746"/>
      <c r="C26" s="291" t="s">
        <v>601</v>
      </c>
      <c r="D26" s="27">
        <v>4900</v>
      </c>
      <c r="E26" s="188"/>
      <c r="F26" s="86" t="s">
        <v>819</v>
      </c>
      <c r="G26" s="27">
        <v>380</v>
      </c>
      <c r="H26" s="189"/>
      <c r="I26" s="86" t="s">
        <v>346</v>
      </c>
      <c r="J26" s="64">
        <v>1080</v>
      </c>
      <c r="K26" s="189"/>
      <c r="L26" s="86"/>
      <c r="M26" s="27"/>
      <c r="N26" s="222"/>
      <c r="O26" s="291"/>
      <c r="P26" s="64"/>
      <c r="Q26" s="222"/>
      <c r="R26" s="86"/>
      <c r="S26" s="86"/>
      <c r="T26" s="222"/>
      <c r="U26" s="25"/>
      <c r="V26" s="751"/>
    </row>
    <row r="27" spans="1:27" ht="15" customHeight="1" x14ac:dyDescent="0.15">
      <c r="A27" s="745"/>
      <c r="B27" s="746"/>
      <c r="C27" s="291" t="s">
        <v>416</v>
      </c>
      <c r="D27" s="64">
        <v>2800</v>
      </c>
      <c r="E27" s="188"/>
      <c r="F27" s="291" t="s">
        <v>416</v>
      </c>
      <c r="G27" s="27">
        <v>270</v>
      </c>
      <c r="H27" s="189"/>
      <c r="I27" s="86"/>
      <c r="J27" s="64">
        <v>0</v>
      </c>
      <c r="K27" s="222"/>
      <c r="L27" s="86"/>
      <c r="M27" s="27"/>
      <c r="N27" s="222"/>
      <c r="O27" s="291"/>
      <c r="P27" s="64"/>
      <c r="Q27" s="222"/>
      <c r="R27" s="86"/>
      <c r="S27" s="86"/>
      <c r="T27" s="222"/>
      <c r="U27" s="25"/>
      <c r="V27" s="751"/>
    </row>
    <row r="28" spans="1:27" ht="15" customHeight="1" x14ac:dyDescent="0.15">
      <c r="A28" s="745"/>
      <c r="B28" s="746"/>
      <c r="C28" s="291" t="s">
        <v>417</v>
      </c>
      <c r="D28" s="64">
        <v>1000</v>
      </c>
      <c r="E28" s="188"/>
      <c r="F28" s="86"/>
      <c r="G28" s="27">
        <v>0</v>
      </c>
      <c r="H28" s="222"/>
      <c r="I28" s="86"/>
      <c r="J28" s="64">
        <v>0</v>
      </c>
      <c r="K28" s="222"/>
      <c r="L28" s="86"/>
      <c r="M28" s="27"/>
      <c r="N28" s="222"/>
      <c r="O28" s="291"/>
      <c r="P28" s="64"/>
      <c r="Q28" s="222"/>
      <c r="R28" s="86"/>
      <c r="S28" s="27"/>
      <c r="T28" s="222"/>
      <c r="U28" s="25"/>
      <c r="V28" s="751"/>
      <c r="Y28" s="43"/>
      <c r="Z28" s="25"/>
      <c r="AA28" s="25"/>
    </row>
    <row r="29" spans="1:27" ht="15" customHeight="1" x14ac:dyDescent="0.15">
      <c r="A29" s="745"/>
      <c r="B29" s="746"/>
      <c r="C29" s="86" t="s">
        <v>418</v>
      </c>
      <c r="D29" s="64">
        <v>670</v>
      </c>
      <c r="E29" s="188"/>
      <c r="F29" s="86"/>
      <c r="G29" s="27">
        <v>0</v>
      </c>
      <c r="H29" s="222"/>
      <c r="I29" s="86"/>
      <c r="J29" s="64">
        <v>0</v>
      </c>
      <c r="K29" s="222"/>
      <c r="L29" s="86"/>
      <c r="M29" s="27"/>
      <c r="N29" s="222"/>
      <c r="O29" s="291"/>
      <c r="P29" s="64"/>
      <c r="Q29" s="222"/>
      <c r="R29" s="86"/>
      <c r="S29" s="27"/>
      <c r="T29" s="222"/>
      <c r="U29" s="25"/>
      <c r="V29" s="752"/>
      <c r="Y29" s="31"/>
      <c r="Z29" s="31"/>
      <c r="AA29" s="31"/>
    </row>
    <row r="30" spans="1:27" ht="15" customHeight="1" x14ac:dyDescent="0.15">
      <c r="A30" s="745"/>
      <c r="B30" s="746"/>
      <c r="C30" s="86" t="s">
        <v>419</v>
      </c>
      <c r="D30" s="64">
        <v>780</v>
      </c>
      <c r="E30" s="188"/>
      <c r="F30" s="86"/>
      <c r="G30" s="27">
        <v>0</v>
      </c>
      <c r="H30" s="222"/>
      <c r="I30" s="86"/>
      <c r="J30" s="64">
        <v>0</v>
      </c>
      <c r="K30" s="222"/>
      <c r="L30" s="86"/>
      <c r="M30" s="27"/>
      <c r="N30" s="222"/>
      <c r="O30" s="291"/>
      <c r="P30" s="64"/>
      <c r="Q30" s="222"/>
      <c r="R30" s="86"/>
      <c r="S30" s="27"/>
      <c r="T30" s="222"/>
      <c r="U30" s="25"/>
      <c r="V30" s="752"/>
      <c r="Y30" s="31"/>
      <c r="Z30" s="31"/>
      <c r="AA30" s="31"/>
    </row>
    <row r="31" spans="1:27" ht="15" customHeight="1" x14ac:dyDescent="0.15">
      <c r="A31" s="745"/>
      <c r="B31" s="746"/>
      <c r="C31" s="86" t="s">
        <v>420</v>
      </c>
      <c r="D31" s="64">
        <v>370</v>
      </c>
      <c r="E31" s="188"/>
      <c r="F31" s="86"/>
      <c r="G31" s="27">
        <v>0</v>
      </c>
      <c r="H31" s="222"/>
      <c r="I31" s="86"/>
      <c r="J31" s="64">
        <v>0</v>
      </c>
      <c r="K31" s="222"/>
      <c r="L31" s="86"/>
      <c r="M31" s="27"/>
      <c r="N31" s="222">
        <v>0</v>
      </c>
      <c r="O31" s="291"/>
      <c r="P31" s="64"/>
      <c r="Q31" s="222"/>
      <c r="R31" s="86"/>
      <c r="S31" s="27"/>
      <c r="T31" s="222"/>
      <c r="U31" s="25"/>
      <c r="V31" s="752"/>
      <c r="Y31" s="31"/>
      <c r="Z31" s="31"/>
      <c r="AA31" s="31"/>
    </row>
    <row r="32" spans="1:27" ht="15" customHeight="1" x14ac:dyDescent="0.15">
      <c r="A32" s="745"/>
      <c r="B32" s="746"/>
      <c r="C32" s="291" t="s">
        <v>602</v>
      </c>
      <c r="D32" s="64">
        <v>2980</v>
      </c>
      <c r="E32" s="188"/>
      <c r="F32" s="86"/>
      <c r="G32" s="27"/>
      <c r="H32" s="222"/>
      <c r="I32" s="86" t="s">
        <v>347</v>
      </c>
      <c r="J32" s="64">
        <v>1350</v>
      </c>
      <c r="K32" s="189"/>
      <c r="L32" s="86"/>
      <c r="M32" s="27"/>
      <c r="N32" s="222"/>
      <c r="O32" s="291"/>
      <c r="P32" s="64"/>
      <c r="Q32" s="222"/>
      <c r="R32" s="86"/>
      <c r="S32" s="86"/>
      <c r="T32" s="222"/>
      <c r="U32" s="25"/>
      <c r="V32" s="752"/>
      <c r="Y32" s="31"/>
      <c r="Z32" s="31"/>
      <c r="AA32" s="31"/>
    </row>
    <row r="33" spans="1:27" ht="15" customHeight="1" x14ac:dyDescent="0.15">
      <c r="A33" s="745"/>
      <c r="B33" s="746"/>
      <c r="C33" s="291" t="s">
        <v>603</v>
      </c>
      <c r="D33" s="64">
        <v>2200</v>
      </c>
      <c r="E33" s="188"/>
      <c r="F33" s="86"/>
      <c r="G33" s="27">
        <v>0</v>
      </c>
      <c r="H33" s="222"/>
      <c r="I33" s="86"/>
      <c r="J33" s="64">
        <v>0</v>
      </c>
      <c r="K33" s="222"/>
      <c r="L33" s="86"/>
      <c r="M33" s="27"/>
      <c r="N33" s="222"/>
      <c r="O33" s="291"/>
      <c r="P33" s="64"/>
      <c r="Q33" s="222"/>
      <c r="R33" s="86"/>
      <c r="S33" s="86"/>
      <c r="T33" s="222"/>
      <c r="U33" s="25"/>
      <c r="V33" s="752"/>
      <c r="Y33" s="31"/>
      <c r="Z33" s="31"/>
      <c r="AA33" s="31"/>
    </row>
    <row r="34" spans="1:27" ht="15" customHeight="1" x14ac:dyDescent="0.15">
      <c r="A34" s="745"/>
      <c r="B34" s="746"/>
      <c r="C34" s="291" t="s">
        <v>604</v>
      </c>
      <c r="D34" s="64">
        <v>2820</v>
      </c>
      <c r="E34" s="188"/>
      <c r="F34" s="86"/>
      <c r="G34" s="27">
        <v>0</v>
      </c>
      <c r="H34" s="222"/>
      <c r="I34" s="86"/>
      <c r="J34" s="64">
        <v>0</v>
      </c>
      <c r="K34" s="222"/>
      <c r="L34" s="86"/>
      <c r="M34" s="27">
        <v>0</v>
      </c>
      <c r="N34" s="222"/>
      <c r="O34" s="86"/>
      <c r="P34" s="27">
        <v>0</v>
      </c>
      <c r="Q34" s="222"/>
      <c r="R34" s="86"/>
      <c r="S34" s="86"/>
      <c r="T34" s="222"/>
      <c r="U34" s="25"/>
      <c r="V34" s="752"/>
      <c r="Y34" s="31"/>
      <c r="Z34" s="31"/>
      <c r="AA34" s="31"/>
    </row>
    <row r="35" spans="1:27" ht="15" customHeight="1" x14ac:dyDescent="0.15">
      <c r="A35" s="745"/>
      <c r="B35" s="746"/>
      <c r="C35" s="291" t="s">
        <v>605</v>
      </c>
      <c r="D35" s="64">
        <v>3100</v>
      </c>
      <c r="E35" s="188"/>
      <c r="F35" s="86"/>
      <c r="G35" s="27">
        <v>0</v>
      </c>
      <c r="H35" s="222"/>
      <c r="I35" s="86"/>
      <c r="J35" s="64">
        <v>0</v>
      </c>
      <c r="K35" s="222"/>
      <c r="L35" s="86"/>
      <c r="M35" s="27">
        <v>0</v>
      </c>
      <c r="N35" s="222"/>
      <c r="O35" s="86"/>
      <c r="P35" s="27">
        <v>0</v>
      </c>
      <c r="Q35" s="222"/>
      <c r="R35" s="86"/>
      <c r="S35" s="86"/>
      <c r="T35" s="222"/>
      <c r="U35" s="25"/>
      <c r="V35" s="752"/>
      <c r="Y35" s="31"/>
      <c r="Z35" s="31"/>
      <c r="AA35" s="31"/>
    </row>
    <row r="36" spans="1:27" ht="15" customHeight="1" x14ac:dyDescent="0.15">
      <c r="A36" s="745"/>
      <c r="B36" s="746"/>
      <c r="C36" s="86" t="s">
        <v>321</v>
      </c>
      <c r="D36" s="64">
        <v>1000</v>
      </c>
      <c r="E36" s="188"/>
      <c r="F36" s="86"/>
      <c r="G36" s="27">
        <v>0</v>
      </c>
      <c r="H36" s="222"/>
      <c r="I36" s="86"/>
      <c r="J36" s="27">
        <v>0</v>
      </c>
      <c r="K36" s="222"/>
      <c r="L36" s="86"/>
      <c r="M36" s="27">
        <v>0</v>
      </c>
      <c r="N36" s="222"/>
      <c r="O36" s="86"/>
      <c r="P36" s="27">
        <v>0</v>
      </c>
      <c r="Q36" s="222"/>
      <c r="R36" s="86"/>
      <c r="S36" s="27"/>
      <c r="T36" s="222"/>
      <c r="U36" s="25"/>
      <c r="V36" s="752"/>
      <c r="Y36" s="31"/>
      <c r="Z36" s="31"/>
      <c r="AA36" s="31"/>
    </row>
    <row r="37" spans="1:27" ht="15" customHeight="1" x14ac:dyDescent="0.15">
      <c r="A37" s="818"/>
      <c r="B37" s="819"/>
      <c r="C37" s="86" t="s">
        <v>322</v>
      </c>
      <c r="D37" s="64">
        <v>1730</v>
      </c>
      <c r="E37" s="188"/>
      <c r="F37" s="86"/>
      <c r="G37" s="27">
        <v>0</v>
      </c>
      <c r="H37" s="222"/>
      <c r="I37" s="86" t="s">
        <v>199</v>
      </c>
      <c r="J37" s="27">
        <v>190</v>
      </c>
      <c r="K37" s="189"/>
      <c r="L37" s="86"/>
      <c r="M37" s="27">
        <v>0</v>
      </c>
      <c r="N37" s="222"/>
      <c r="O37" s="86"/>
      <c r="P37" s="27">
        <v>0</v>
      </c>
      <c r="Q37" s="222"/>
      <c r="R37" s="86"/>
      <c r="S37" s="27"/>
      <c r="T37" s="222"/>
      <c r="U37" s="25"/>
      <c r="V37" s="752"/>
      <c r="Y37" s="31"/>
      <c r="Z37" s="31"/>
      <c r="AA37" s="31"/>
    </row>
    <row r="38" spans="1:27" ht="15" customHeight="1" x14ac:dyDescent="0.15">
      <c r="A38" s="820"/>
      <c r="B38" s="821"/>
      <c r="C38" s="215" t="s">
        <v>344</v>
      </c>
      <c r="D38" s="64">
        <v>1480</v>
      </c>
      <c r="E38" s="188"/>
      <c r="F38" s="86"/>
      <c r="G38" s="27">
        <v>0</v>
      </c>
      <c r="H38" s="222"/>
      <c r="I38" s="86"/>
      <c r="J38" s="27">
        <v>0</v>
      </c>
      <c r="K38" s="226"/>
      <c r="L38" s="86"/>
      <c r="M38" s="27"/>
      <c r="N38" s="222"/>
      <c r="O38" s="86"/>
      <c r="P38" s="27">
        <v>0</v>
      </c>
      <c r="Q38" s="222"/>
      <c r="R38" s="86"/>
      <c r="S38" s="27">
        <v>0</v>
      </c>
      <c r="T38" s="222"/>
      <c r="U38" s="25"/>
      <c r="V38" s="752"/>
      <c r="Y38" s="31"/>
      <c r="Z38" s="31"/>
      <c r="AA38" s="31"/>
    </row>
    <row r="39" spans="1:27" ht="15" customHeight="1" thickBot="1" x14ac:dyDescent="0.2">
      <c r="A39" s="33">
        <f>SUM(D39,G39,J39,M39,P39,S39)</f>
        <v>33360</v>
      </c>
      <c r="B39" s="34"/>
      <c r="C39" s="35" t="s">
        <v>165</v>
      </c>
      <c r="D39" s="36">
        <f>SUM(D25:D38)</f>
        <v>29230</v>
      </c>
      <c r="E39" s="37">
        <f>SUM(E25:E38)</f>
        <v>0</v>
      </c>
      <c r="F39" s="35" t="s">
        <v>165</v>
      </c>
      <c r="G39" s="36">
        <f>SUM(G25:G38)</f>
        <v>980</v>
      </c>
      <c r="H39" s="37">
        <f>SUM(H25:H38)</f>
        <v>0</v>
      </c>
      <c r="I39" s="35" t="s">
        <v>165</v>
      </c>
      <c r="J39" s="36">
        <f>SUM(J25:J38)</f>
        <v>3150</v>
      </c>
      <c r="K39" s="37">
        <f>SUM(K25:K38)</f>
        <v>0</v>
      </c>
      <c r="L39" s="35"/>
      <c r="M39" s="36"/>
      <c r="N39" s="37"/>
      <c r="O39" s="35"/>
      <c r="P39" s="36">
        <f>SUM(P25:P38)</f>
        <v>0</v>
      </c>
      <c r="Q39" s="37">
        <f>SUM(Q25:Q38)</f>
        <v>0</v>
      </c>
      <c r="R39" s="35"/>
      <c r="S39" s="36">
        <f>SUM(S25:S38)</f>
        <v>0</v>
      </c>
      <c r="T39" s="37">
        <f>SUM(T25:T38)</f>
        <v>0</v>
      </c>
      <c r="U39" s="25"/>
      <c r="V39" s="752"/>
      <c r="Y39" s="31"/>
      <c r="Z39" s="31"/>
      <c r="AA39" s="31"/>
    </row>
    <row r="40" spans="1:27" ht="15" customHeight="1" thickBot="1" x14ac:dyDescent="0.2">
      <c r="A40" s="334"/>
      <c r="B40" s="349"/>
      <c r="C40" s="93"/>
      <c r="D40" s="94"/>
      <c r="E40" s="350"/>
      <c r="F40" s="93"/>
      <c r="G40" s="94"/>
      <c r="H40" s="351"/>
      <c r="I40" s="93"/>
      <c r="J40" s="94"/>
      <c r="K40" s="351"/>
      <c r="L40" s="93"/>
      <c r="M40" s="94"/>
      <c r="N40" s="351"/>
      <c r="O40" s="93"/>
      <c r="P40" s="94"/>
      <c r="Q40" s="351"/>
      <c r="R40" s="93"/>
      <c r="S40" s="94"/>
      <c r="T40" s="352"/>
      <c r="U40" s="25"/>
      <c r="V40" s="752"/>
    </row>
    <row r="41" spans="1:27" ht="15" customHeight="1" thickBot="1" x14ac:dyDescent="0.2">
      <c r="A41" s="344">
        <f>SUM(D41,G41,J41,M41,P41,S41)</f>
        <v>82860</v>
      </c>
      <c r="B41" s="345"/>
      <c r="C41" s="346" t="s">
        <v>190</v>
      </c>
      <c r="D41" s="347">
        <f>SUM(D23,D39)</f>
        <v>72310</v>
      </c>
      <c r="E41" s="348">
        <f>SUM(E23,E39)</f>
        <v>0</v>
      </c>
      <c r="F41" s="346" t="s">
        <v>190</v>
      </c>
      <c r="G41" s="347">
        <f>SUM(G23,G39)</f>
        <v>4290</v>
      </c>
      <c r="H41" s="348">
        <f>SUM(H23,H39)</f>
        <v>0</v>
      </c>
      <c r="I41" s="346" t="s">
        <v>190</v>
      </c>
      <c r="J41" s="347">
        <f>SUM(J23,J39)</f>
        <v>6260</v>
      </c>
      <c r="K41" s="348">
        <f>SUM(K23,K39)</f>
        <v>0</v>
      </c>
      <c r="L41" s="346"/>
      <c r="M41" s="347">
        <f>SUM(M23,M39)</f>
        <v>0</v>
      </c>
      <c r="N41" s="348">
        <f>SUM(N23,N39)</f>
        <v>0</v>
      </c>
      <c r="O41" s="346"/>
      <c r="P41" s="347">
        <f>SUM(P23,P39)</f>
        <v>0</v>
      </c>
      <c r="Q41" s="348">
        <f>SUM(Q23,Q39)</f>
        <v>0</v>
      </c>
      <c r="R41" s="346"/>
      <c r="S41" s="347">
        <f>SUM(S23,S39)</f>
        <v>0</v>
      </c>
      <c r="T41" s="348">
        <f>SUM(T23,T39)</f>
        <v>0</v>
      </c>
      <c r="U41" s="25"/>
      <c r="V41" s="752"/>
    </row>
    <row r="42" spans="1:27" ht="13.5" customHeight="1" x14ac:dyDescent="0.15">
      <c r="A42" s="49"/>
      <c r="B42" s="49"/>
      <c r="C42" s="5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R42" s="51"/>
      <c r="S42" s="52"/>
      <c r="T42" s="52"/>
    </row>
    <row r="43" spans="1:27" ht="17.25" customHeight="1" x14ac:dyDescent="0.15">
      <c r="A43" s="53"/>
      <c r="B43" s="53"/>
      <c r="C43" s="54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S43" s="31"/>
    </row>
    <row r="44" spans="1:27" ht="13.5" customHeight="1" x14ac:dyDescent="0.15"/>
    <row r="45" spans="1:27" ht="13.5" customHeight="1" x14ac:dyDescent="0.15"/>
    <row r="46" spans="1:27" ht="13.5" customHeight="1" x14ac:dyDescent="0.15">
      <c r="T46" s="55" t="str">
        <f>市郡別!T53</f>
        <v>(2025・04)</v>
      </c>
    </row>
    <row r="47" spans="1:27" ht="13.5" customHeight="1" x14ac:dyDescent="0.15"/>
    <row r="48" spans="1:27" ht="13.5" customHeight="1" x14ac:dyDescent="0.15"/>
    <row r="49" ht="13.5" customHeight="1" x14ac:dyDescent="0.15"/>
    <row r="50" ht="13.5" customHeight="1" x14ac:dyDescent="0.15"/>
  </sheetData>
  <mergeCells count="13">
    <mergeCell ref="V9:V13"/>
    <mergeCell ref="A9:B22"/>
    <mergeCell ref="A25:B38"/>
    <mergeCell ref="L2:L5"/>
    <mergeCell ref="A7:B8"/>
    <mergeCell ref="T2:T5"/>
    <mergeCell ref="M3:N5"/>
    <mergeCell ref="O3:P5"/>
    <mergeCell ref="A2:F5"/>
    <mergeCell ref="G2:G5"/>
    <mergeCell ref="H2:K5"/>
    <mergeCell ref="Q2:S5"/>
    <mergeCell ref="V14:V41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K22 K9:K11 Q9:Q22 T9:T22 K15:K19 N9:N22 K38 T25:T38 N25:N38 H28:H38 Q25:Q38" xr:uid="{00000000-0002-0000-0200-000000000000}">
      <formula1>10</formula1>
      <formula2>G9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A39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J37" sqref="J37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7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7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7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SUM(E30,H30,K30,N30,Q30,T30)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7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7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7" ht="7.5" customHeight="1" thickBot="1" x14ac:dyDescent="0.2"/>
    <row r="7" spans="1:27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7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7" ht="15" customHeight="1" x14ac:dyDescent="0.15">
      <c r="A9" s="814" t="s">
        <v>215</v>
      </c>
      <c r="B9" s="815"/>
      <c r="C9" s="86" t="s">
        <v>619</v>
      </c>
      <c r="D9" s="27">
        <v>3850</v>
      </c>
      <c r="E9" s="188"/>
      <c r="F9" s="100" t="s">
        <v>635</v>
      </c>
      <c r="G9" s="99">
        <v>810</v>
      </c>
      <c r="H9" s="193"/>
      <c r="I9" s="100" t="s">
        <v>802</v>
      </c>
      <c r="J9" s="205">
        <v>1900</v>
      </c>
      <c r="K9" s="193"/>
      <c r="L9" s="261"/>
      <c r="M9" s="205"/>
      <c r="N9" s="229"/>
      <c r="O9" s="291"/>
      <c r="P9" s="318"/>
      <c r="Q9" s="222"/>
      <c r="R9" s="214"/>
      <c r="S9" s="86"/>
      <c r="T9" s="222"/>
      <c r="U9" s="25"/>
      <c r="V9" s="742" t="s">
        <v>833</v>
      </c>
    </row>
    <row r="10" spans="1:27" ht="15" customHeight="1" x14ac:dyDescent="0.15">
      <c r="A10" s="816"/>
      <c r="B10" s="817"/>
      <c r="C10" s="86" t="s">
        <v>620</v>
      </c>
      <c r="D10" s="27">
        <v>3050</v>
      </c>
      <c r="E10" s="188"/>
      <c r="F10" s="86" t="s">
        <v>620</v>
      </c>
      <c r="G10" s="27">
        <v>90</v>
      </c>
      <c r="H10" s="189"/>
      <c r="I10" s="86"/>
      <c r="J10" s="86"/>
      <c r="K10" s="222"/>
      <c r="L10" s="291"/>
      <c r="M10" s="64"/>
      <c r="N10" s="222"/>
      <c r="O10" s="291"/>
      <c r="P10" s="318"/>
      <c r="Q10" s="222"/>
      <c r="R10" s="86"/>
      <c r="S10" s="86"/>
      <c r="T10" s="222"/>
      <c r="U10" s="25"/>
      <c r="V10" s="742"/>
    </row>
    <row r="11" spans="1:27" ht="15" customHeight="1" x14ac:dyDescent="0.15">
      <c r="A11" s="816"/>
      <c r="B11" s="817"/>
      <c r="C11" s="86" t="s">
        <v>621</v>
      </c>
      <c r="D11" s="27">
        <v>5700</v>
      </c>
      <c r="E11" s="188"/>
      <c r="F11" s="86" t="s">
        <v>636</v>
      </c>
      <c r="G11" s="27">
        <v>400</v>
      </c>
      <c r="H11" s="189"/>
      <c r="I11" s="86"/>
      <c r="J11" s="27"/>
      <c r="K11" s="222"/>
      <c r="L11" s="291"/>
      <c r="M11" s="64"/>
      <c r="N11" s="222"/>
      <c r="O11" s="291"/>
      <c r="P11" s="64"/>
      <c r="Q11" s="222"/>
      <c r="R11" s="214" t="s">
        <v>498</v>
      </c>
      <c r="S11" s="27"/>
      <c r="T11" s="222"/>
      <c r="U11" s="25"/>
      <c r="V11" s="742"/>
    </row>
    <row r="12" spans="1:27" ht="15" customHeight="1" x14ac:dyDescent="0.15">
      <c r="A12" s="816"/>
      <c r="B12" s="817"/>
      <c r="C12" s="86" t="s">
        <v>622</v>
      </c>
      <c r="D12" s="27">
        <v>2530</v>
      </c>
      <c r="E12" s="188"/>
      <c r="F12" s="86" t="s">
        <v>622</v>
      </c>
      <c r="G12" s="27">
        <v>360</v>
      </c>
      <c r="H12" s="189"/>
      <c r="I12" s="86"/>
      <c r="J12" s="86"/>
      <c r="K12" s="222"/>
      <c r="L12" s="291"/>
      <c r="M12" s="64"/>
      <c r="N12" s="222"/>
      <c r="O12" s="291"/>
      <c r="P12" s="64"/>
      <c r="Q12" s="222"/>
      <c r="R12" s="86" t="s">
        <v>916</v>
      </c>
      <c r="S12" s="86"/>
      <c r="T12" s="222"/>
      <c r="U12" s="25"/>
      <c r="V12" s="824"/>
    </row>
    <row r="13" spans="1:27" ht="15" customHeight="1" x14ac:dyDescent="0.15">
      <c r="A13" s="816"/>
      <c r="B13" s="817"/>
      <c r="C13" s="86" t="s">
        <v>623</v>
      </c>
      <c r="D13" s="27">
        <v>2200</v>
      </c>
      <c r="E13" s="188"/>
      <c r="F13" s="86" t="s">
        <v>796</v>
      </c>
      <c r="G13" s="27">
        <v>340</v>
      </c>
      <c r="H13" s="189"/>
      <c r="I13" s="86"/>
      <c r="J13" s="27"/>
      <c r="K13" s="222"/>
      <c r="L13" s="86"/>
      <c r="M13" s="27"/>
      <c r="N13" s="222"/>
      <c r="O13" s="86"/>
      <c r="P13" s="27"/>
      <c r="Q13" s="222"/>
      <c r="R13" s="86"/>
      <c r="S13" s="86"/>
      <c r="T13" s="222"/>
      <c r="U13" s="25"/>
      <c r="V13" s="824"/>
    </row>
    <row r="14" spans="1:27" ht="15" customHeight="1" x14ac:dyDescent="0.15">
      <c r="A14" s="816"/>
      <c r="B14" s="817"/>
      <c r="C14" s="86" t="s">
        <v>624</v>
      </c>
      <c r="D14" s="27">
        <v>2650</v>
      </c>
      <c r="E14" s="188"/>
      <c r="F14" s="86"/>
      <c r="G14" s="27">
        <v>0</v>
      </c>
      <c r="H14" s="222"/>
      <c r="I14" s="86"/>
      <c r="J14" s="27">
        <v>0</v>
      </c>
      <c r="K14" s="222"/>
      <c r="L14" s="44"/>
      <c r="M14" s="112"/>
      <c r="N14" s="238"/>
      <c r="O14" s="86"/>
      <c r="P14" s="27"/>
      <c r="Q14" s="222"/>
      <c r="R14" s="86"/>
      <c r="S14" s="86"/>
      <c r="T14" s="222"/>
      <c r="U14" s="25"/>
      <c r="V14" s="751" t="s">
        <v>841</v>
      </c>
    </row>
    <row r="15" spans="1:27" ht="15" customHeight="1" x14ac:dyDescent="0.15">
      <c r="A15" s="816"/>
      <c r="B15" s="817"/>
      <c r="C15" s="86" t="s">
        <v>625</v>
      </c>
      <c r="D15" s="27">
        <v>2150</v>
      </c>
      <c r="E15" s="188"/>
      <c r="F15" s="86"/>
      <c r="G15" s="86"/>
      <c r="H15" s="222"/>
      <c r="I15" s="86" t="s">
        <v>350</v>
      </c>
      <c r="J15" s="64">
        <v>800</v>
      </c>
      <c r="K15" s="189"/>
      <c r="L15" s="86"/>
      <c r="M15" s="27"/>
      <c r="N15" s="222"/>
      <c r="O15" s="86"/>
      <c r="P15" s="27"/>
      <c r="Q15" s="222"/>
      <c r="R15" s="86"/>
      <c r="S15" s="86"/>
      <c r="T15" s="222"/>
      <c r="U15" s="25"/>
      <c r="V15" s="752"/>
    </row>
    <row r="16" spans="1:27" ht="15" customHeight="1" x14ac:dyDescent="0.15">
      <c r="A16" s="816"/>
      <c r="B16" s="817"/>
      <c r="C16" s="86" t="s">
        <v>626</v>
      </c>
      <c r="D16" s="27">
        <v>2150</v>
      </c>
      <c r="E16" s="188"/>
      <c r="F16" s="86"/>
      <c r="G16" s="27">
        <v>0</v>
      </c>
      <c r="H16" s="222"/>
      <c r="I16" s="86"/>
      <c r="J16" s="64">
        <v>0</v>
      </c>
      <c r="K16" s="222">
        <v>0</v>
      </c>
      <c r="L16" s="86"/>
      <c r="M16" s="27"/>
      <c r="N16" s="222"/>
      <c r="O16" s="86"/>
      <c r="P16" s="27"/>
      <c r="Q16" s="222"/>
      <c r="R16" s="86"/>
      <c r="S16" s="86"/>
      <c r="T16" s="222"/>
      <c r="U16" s="25"/>
      <c r="V16" s="752"/>
      <c r="Y16" s="31"/>
      <c r="Z16" s="31"/>
      <c r="AA16" s="31"/>
    </row>
    <row r="17" spans="1:27" ht="15" customHeight="1" x14ac:dyDescent="0.15">
      <c r="A17" s="816"/>
      <c r="B17" s="817"/>
      <c r="C17" s="86" t="s">
        <v>627</v>
      </c>
      <c r="D17" s="27">
        <v>3380</v>
      </c>
      <c r="E17" s="188"/>
      <c r="F17" s="86" t="s">
        <v>801</v>
      </c>
      <c r="G17" s="27">
        <v>1480</v>
      </c>
      <c r="H17" s="189"/>
      <c r="I17" s="86"/>
      <c r="J17" s="64">
        <v>0</v>
      </c>
      <c r="K17" s="222">
        <v>0</v>
      </c>
      <c r="L17" s="86"/>
      <c r="M17" s="27"/>
      <c r="N17" s="222"/>
      <c r="O17" s="86"/>
      <c r="P17" s="300"/>
      <c r="Q17" s="222"/>
      <c r="R17" s="86"/>
      <c r="S17" s="86"/>
      <c r="T17" s="222"/>
      <c r="U17" s="25"/>
      <c r="V17" s="752"/>
      <c r="Y17" s="31"/>
      <c r="Z17" s="31"/>
      <c r="AA17" s="31"/>
    </row>
    <row r="18" spans="1:27" ht="15" customHeight="1" x14ac:dyDescent="0.15">
      <c r="A18" s="820"/>
      <c r="B18" s="821"/>
      <c r="C18" s="86" t="s">
        <v>628</v>
      </c>
      <c r="D18" s="27">
        <v>4650</v>
      </c>
      <c r="E18" s="188"/>
      <c r="F18" s="86" t="s">
        <v>628</v>
      </c>
      <c r="G18" s="27">
        <v>690</v>
      </c>
      <c r="H18" s="189"/>
      <c r="I18" s="86" t="s">
        <v>351</v>
      </c>
      <c r="J18" s="64">
        <v>640</v>
      </c>
      <c r="K18" s="189"/>
      <c r="L18" s="86"/>
      <c r="M18" s="27"/>
      <c r="N18" s="222"/>
      <c r="O18" s="86"/>
      <c r="P18" s="300"/>
      <c r="Q18" s="222"/>
      <c r="R18" s="86"/>
      <c r="S18" s="86"/>
      <c r="T18" s="222"/>
      <c r="U18" s="25"/>
      <c r="V18" s="752"/>
      <c r="Y18" s="31"/>
      <c r="Z18" s="31"/>
      <c r="AA18" s="31"/>
    </row>
    <row r="19" spans="1:27" ht="15" customHeight="1" thickBot="1" x14ac:dyDescent="0.2">
      <c r="A19" s="33">
        <f>SUM(D19,G19,J19,M19,P19,S19)</f>
        <v>39820</v>
      </c>
      <c r="B19" s="34"/>
      <c r="C19" s="35" t="s">
        <v>165</v>
      </c>
      <c r="D19" s="36">
        <f>SUM(D9:D18)</f>
        <v>32310</v>
      </c>
      <c r="E19" s="37">
        <f>SUM(E9:E18)</f>
        <v>0</v>
      </c>
      <c r="F19" s="35" t="s">
        <v>165</v>
      </c>
      <c r="G19" s="36">
        <f>SUM(G9:G18)</f>
        <v>4170</v>
      </c>
      <c r="H19" s="37">
        <f>SUM(H9:H18)</f>
        <v>0</v>
      </c>
      <c r="I19" s="35" t="s">
        <v>165</v>
      </c>
      <c r="J19" s="36">
        <f>SUM(J9:J18)</f>
        <v>3340</v>
      </c>
      <c r="K19" s="37">
        <f>SUM(K9:K18)</f>
        <v>0</v>
      </c>
      <c r="L19" s="35"/>
      <c r="M19" s="36">
        <f>SUM(M9:M18)</f>
        <v>0</v>
      </c>
      <c r="N19" s="37">
        <f>SUM(N9:N18)</f>
        <v>0</v>
      </c>
      <c r="O19" s="35"/>
      <c r="P19" s="36">
        <f>SUM(P9:P18)</f>
        <v>0</v>
      </c>
      <c r="Q19" s="37">
        <f>SUM(Q9:Q18)</f>
        <v>0</v>
      </c>
      <c r="R19" s="35" t="s">
        <v>165</v>
      </c>
      <c r="S19" s="36">
        <f>SUM(S9:S18)</f>
        <v>0</v>
      </c>
      <c r="T19" s="37">
        <f>SUM(T9:T18)</f>
        <v>0</v>
      </c>
      <c r="U19" s="25"/>
      <c r="V19" s="752"/>
    </row>
    <row r="20" spans="1:27" ht="15" customHeight="1" thickBot="1" x14ac:dyDescent="0.2">
      <c r="A20" s="334"/>
      <c r="B20" s="122"/>
      <c r="C20" s="93"/>
      <c r="D20" s="94"/>
      <c r="E20" s="92"/>
      <c r="F20" s="93"/>
      <c r="G20" s="94"/>
      <c r="H20" s="92"/>
      <c r="I20" s="93"/>
      <c r="J20" s="94"/>
      <c r="K20" s="92"/>
      <c r="L20" s="93"/>
      <c r="M20" s="94"/>
      <c r="N20" s="92"/>
      <c r="O20" s="93"/>
      <c r="P20" s="94"/>
      <c r="Q20" s="92"/>
      <c r="R20" s="93"/>
      <c r="S20" s="487"/>
      <c r="T20" s="95"/>
      <c r="U20" s="25"/>
      <c r="V20" s="752"/>
    </row>
    <row r="21" spans="1:27" ht="15" customHeight="1" x14ac:dyDescent="0.15">
      <c r="A21" s="747" t="s">
        <v>496</v>
      </c>
      <c r="B21" s="748"/>
      <c r="C21" s="435" t="s">
        <v>629</v>
      </c>
      <c r="D21" s="337">
        <v>5130</v>
      </c>
      <c r="E21" s="338"/>
      <c r="F21" s="435" t="s">
        <v>629</v>
      </c>
      <c r="G21" s="337">
        <v>750</v>
      </c>
      <c r="H21" s="339"/>
      <c r="I21" s="336" t="s">
        <v>637</v>
      </c>
      <c r="J21" s="283">
        <v>1650</v>
      </c>
      <c r="K21" s="339"/>
      <c r="L21" s="336"/>
      <c r="M21" s="283"/>
      <c r="N21" s="284"/>
      <c r="O21" s="336"/>
      <c r="P21" s="337"/>
      <c r="Q21" s="284"/>
      <c r="R21" s="353"/>
      <c r="S21" s="86"/>
      <c r="T21" s="284"/>
      <c r="U21" s="25"/>
      <c r="V21" s="752"/>
    </row>
    <row r="22" spans="1:27" ht="15" customHeight="1" x14ac:dyDescent="0.15">
      <c r="A22" s="745"/>
      <c r="B22" s="746"/>
      <c r="C22" s="86" t="s">
        <v>630</v>
      </c>
      <c r="D22" s="27">
        <v>5600</v>
      </c>
      <c r="E22" s="188"/>
      <c r="F22" s="86" t="s">
        <v>630</v>
      </c>
      <c r="G22" s="27">
        <v>790</v>
      </c>
      <c r="H22" s="189"/>
      <c r="I22" s="86"/>
      <c r="J22" s="27"/>
      <c r="K22" s="222"/>
      <c r="L22" s="86"/>
      <c r="M22" s="64"/>
      <c r="N22" s="222"/>
      <c r="O22" s="86"/>
      <c r="P22" s="27"/>
      <c r="Q22" s="222"/>
      <c r="R22" s="86"/>
      <c r="S22" s="86"/>
      <c r="T22" s="222"/>
      <c r="U22" s="25"/>
      <c r="V22" s="752"/>
    </row>
    <row r="23" spans="1:27" ht="15" customHeight="1" x14ac:dyDescent="0.15">
      <c r="A23" s="745"/>
      <c r="B23" s="746"/>
      <c r="C23" s="86" t="s">
        <v>631</v>
      </c>
      <c r="D23" s="27">
        <v>2830</v>
      </c>
      <c r="E23" s="188"/>
      <c r="F23" s="86" t="s">
        <v>631</v>
      </c>
      <c r="G23" s="30">
        <v>510</v>
      </c>
      <c r="H23" s="201"/>
      <c r="I23" s="86"/>
      <c r="J23" s="27">
        <v>0</v>
      </c>
      <c r="K23" s="222"/>
      <c r="L23" s="86"/>
      <c r="M23" s="64"/>
      <c r="N23" s="222"/>
      <c r="O23" s="86"/>
      <c r="P23" s="27"/>
      <c r="Q23" s="222"/>
      <c r="R23" s="86"/>
      <c r="S23" s="86"/>
      <c r="T23" s="222"/>
      <c r="U23" s="25"/>
      <c r="V23" s="752"/>
    </row>
    <row r="24" spans="1:27" ht="15" customHeight="1" x14ac:dyDescent="0.15">
      <c r="A24" s="745"/>
      <c r="B24" s="746"/>
      <c r="C24" s="249" t="s">
        <v>632</v>
      </c>
      <c r="D24" s="27">
        <v>5400</v>
      </c>
      <c r="E24" s="188"/>
      <c r="F24" s="249" t="s">
        <v>632</v>
      </c>
      <c r="G24" s="27">
        <v>550</v>
      </c>
      <c r="H24" s="201"/>
      <c r="I24" s="211"/>
      <c r="J24" s="30">
        <v>0</v>
      </c>
      <c r="K24" s="223"/>
      <c r="L24" s="86"/>
      <c r="M24" s="64"/>
      <c r="N24" s="222"/>
      <c r="O24" s="86"/>
      <c r="P24" s="27"/>
      <c r="Q24" s="222"/>
      <c r="R24" s="86"/>
      <c r="S24" s="86"/>
      <c r="T24" s="221"/>
      <c r="U24" s="25"/>
      <c r="V24" s="752"/>
      <c r="Y24" s="31"/>
      <c r="Z24" s="31"/>
      <c r="AA24" s="31"/>
    </row>
    <row r="25" spans="1:27" ht="15" customHeight="1" x14ac:dyDescent="0.15">
      <c r="A25" s="745"/>
      <c r="B25" s="746"/>
      <c r="C25" s="209" t="s">
        <v>633</v>
      </c>
      <c r="D25" s="30">
        <v>3320</v>
      </c>
      <c r="E25" s="198"/>
      <c r="F25" s="209" t="s">
        <v>633</v>
      </c>
      <c r="G25" s="27">
        <v>490</v>
      </c>
      <c r="H25" s="201"/>
      <c r="I25" s="211"/>
      <c r="J25" s="30">
        <v>0</v>
      </c>
      <c r="K25" s="223"/>
      <c r="L25" s="255"/>
      <c r="M25" s="71"/>
      <c r="N25" s="223"/>
      <c r="O25" s="211"/>
      <c r="P25" s="301"/>
      <c r="Q25" s="223"/>
      <c r="R25" s="211"/>
      <c r="S25" s="86"/>
      <c r="T25" s="223"/>
      <c r="U25" s="25"/>
      <c r="V25" s="752"/>
      <c r="Y25" s="31"/>
      <c r="Z25" s="31"/>
      <c r="AA25" s="31"/>
    </row>
    <row r="26" spans="1:27" ht="15" customHeight="1" x14ac:dyDescent="0.15">
      <c r="A26" s="745"/>
      <c r="B26" s="746"/>
      <c r="C26" s="209" t="s">
        <v>634</v>
      </c>
      <c r="D26" s="30">
        <v>2300</v>
      </c>
      <c r="E26" s="198"/>
      <c r="F26" s="211" t="s">
        <v>634</v>
      </c>
      <c r="G26" s="30">
        <v>190</v>
      </c>
      <c r="H26" s="201"/>
      <c r="I26" s="211"/>
      <c r="J26" s="30"/>
      <c r="K26" s="223"/>
      <c r="L26" s="211"/>
      <c r="M26" s="71"/>
      <c r="N26" s="223"/>
      <c r="O26" s="211"/>
      <c r="P26" s="30"/>
      <c r="Q26" s="223"/>
      <c r="R26" s="211"/>
      <c r="S26" s="86"/>
      <c r="T26" s="223"/>
      <c r="U26" s="25"/>
      <c r="V26" s="752"/>
      <c r="Y26" s="31"/>
      <c r="Z26" s="31"/>
      <c r="AA26" s="31"/>
    </row>
    <row r="27" spans="1:27" ht="15" customHeight="1" x14ac:dyDescent="0.15">
      <c r="A27" s="822"/>
      <c r="B27" s="823"/>
      <c r="C27" s="113" t="s">
        <v>433</v>
      </c>
      <c r="D27" s="73">
        <v>1100</v>
      </c>
      <c r="E27" s="197"/>
      <c r="F27" s="212"/>
      <c r="G27" s="86"/>
      <c r="H27" s="224"/>
      <c r="I27" s="212"/>
      <c r="J27" s="86"/>
      <c r="K27" s="224"/>
      <c r="L27" s="212"/>
      <c r="M27" s="32"/>
      <c r="N27" s="224"/>
      <c r="O27" s="256"/>
      <c r="P27" s="73"/>
      <c r="Q27" s="224"/>
      <c r="R27" s="256"/>
      <c r="S27" s="86"/>
      <c r="T27" s="224"/>
      <c r="U27" s="25"/>
      <c r="V27" s="752"/>
      <c r="Y27" s="31"/>
      <c r="Z27" s="31"/>
      <c r="AA27" s="31"/>
    </row>
    <row r="28" spans="1:27" ht="15" customHeight="1" thickBot="1" x14ac:dyDescent="0.2">
      <c r="A28" s="33">
        <f>SUM(D28,G28,J28,M28,P28,S28)</f>
        <v>30610</v>
      </c>
      <c r="B28" s="34"/>
      <c r="C28" s="35" t="s">
        <v>165</v>
      </c>
      <c r="D28" s="36">
        <f>SUM(D21:D27)</f>
        <v>25680</v>
      </c>
      <c r="E28" s="37">
        <f>SUM(E21:E27)</f>
        <v>0</v>
      </c>
      <c r="F28" s="35" t="s">
        <v>165</v>
      </c>
      <c r="G28" s="36">
        <f>SUM(G21:G27)</f>
        <v>3280</v>
      </c>
      <c r="H28" s="37">
        <f>SUM(H21:H27)</f>
        <v>0</v>
      </c>
      <c r="I28" s="35" t="s">
        <v>165</v>
      </c>
      <c r="J28" s="36">
        <f>SUM(J21:J27)</f>
        <v>1650</v>
      </c>
      <c r="K28" s="37">
        <f>SUM(K21:K27)</f>
        <v>0</v>
      </c>
      <c r="L28" s="35"/>
      <c r="M28" s="36">
        <f>SUM(M21:M27)</f>
        <v>0</v>
      </c>
      <c r="N28" s="37">
        <f>SUM(N21:N27)</f>
        <v>0</v>
      </c>
      <c r="O28" s="35"/>
      <c r="P28" s="36">
        <f>SUM(P21:P27)</f>
        <v>0</v>
      </c>
      <c r="Q28" s="37">
        <f>SUM(Q21:Q27)</f>
        <v>0</v>
      </c>
      <c r="R28" s="35"/>
      <c r="S28" s="36">
        <f>SUM(S21:S27)</f>
        <v>0</v>
      </c>
      <c r="T28" s="37">
        <f>SUM(T21:T27)</f>
        <v>0</v>
      </c>
      <c r="U28" s="25"/>
      <c r="V28" s="752"/>
      <c r="Y28" s="31"/>
      <c r="Z28" s="31"/>
      <c r="AA28" s="31"/>
    </row>
    <row r="29" spans="1:27" ht="15" customHeight="1" thickBot="1" x14ac:dyDescent="0.2">
      <c r="A29" s="334"/>
      <c r="B29" s="349"/>
      <c r="C29" s="93"/>
      <c r="D29" s="94"/>
      <c r="E29" s="350"/>
      <c r="F29" s="93"/>
      <c r="G29" s="94"/>
      <c r="H29" s="351"/>
      <c r="I29" s="93"/>
      <c r="J29" s="94"/>
      <c r="K29" s="351"/>
      <c r="L29" s="93"/>
      <c r="M29" s="94"/>
      <c r="N29" s="351"/>
      <c r="O29" s="93"/>
      <c r="P29" s="94"/>
      <c r="Q29" s="351"/>
      <c r="R29" s="93"/>
      <c r="S29" s="94"/>
      <c r="T29" s="352"/>
      <c r="U29" s="25"/>
      <c r="V29" s="752"/>
    </row>
    <row r="30" spans="1:27" ht="15" customHeight="1" thickBot="1" x14ac:dyDescent="0.2">
      <c r="A30" s="344">
        <f>SUM(D30,G30,J30,M30,P30,S30)</f>
        <v>70430</v>
      </c>
      <c r="B30" s="345"/>
      <c r="C30" s="346" t="s">
        <v>190</v>
      </c>
      <c r="D30" s="347">
        <f>SUM(D19,D28)</f>
        <v>57990</v>
      </c>
      <c r="E30" s="348">
        <f>SUM(E19,E28)</f>
        <v>0</v>
      </c>
      <c r="F30" s="346" t="s">
        <v>190</v>
      </c>
      <c r="G30" s="347">
        <f>SUM(G19,G28)</f>
        <v>7450</v>
      </c>
      <c r="H30" s="348">
        <f>SUM(H19,H28)</f>
        <v>0</v>
      </c>
      <c r="I30" s="346" t="s">
        <v>190</v>
      </c>
      <c r="J30" s="347">
        <f>SUM(J19,J28)</f>
        <v>4990</v>
      </c>
      <c r="K30" s="348">
        <f>SUM(K19,K28)</f>
        <v>0</v>
      </c>
      <c r="L30" s="346"/>
      <c r="M30" s="347">
        <f>SUM(M19,M28)</f>
        <v>0</v>
      </c>
      <c r="N30" s="348">
        <f>SUM(N19,N28)</f>
        <v>0</v>
      </c>
      <c r="O30" s="346"/>
      <c r="P30" s="347">
        <f>SUM(P19,P28)</f>
        <v>0</v>
      </c>
      <c r="Q30" s="348">
        <f>SUM(Q19,Q28)</f>
        <v>0</v>
      </c>
      <c r="R30" s="346" t="s">
        <v>190</v>
      </c>
      <c r="S30" s="347">
        <f>SUM(S19,S28)</f>
        <v>0</v>
      </c>
      <c r="T30" s="348">
        <f>SUM(T19,T28)</f>
        <v>0</v>
      </c>
      <c r="U30" s="25"/>
      <c r="V30" s="752"/>
    </row>
    <row r="31" spans="1:27" ht="13.5" customHeight="1" x14ac:dyDescent="0.15">
      <c r="A31" s="49"/>
      <c r="B31" s="49"/>
      <c r="C31" s="5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R31" s="51"/>
      <c r="S31" s="52"/>
      <c r="T31" s="52"/>
      <c r="V31" s="436"/>
    </row>
    <row r="32" spans="1:27" ht="17.25" customHeight="1" x14ac:dyDescent="0.15">
      <c r="A32" s="53"/>
      <c r="B32" s="53"/>
      <c r="C32" s="54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S32" s="31"/>
    </row>
    <row r="33" spans="20:20" ht="13.5" customHeight="1" x14ac:dyDescent="0.15"/>
    <row r="34" spans="20:20" ht="13.5" customHeight="1" x14ac:dyDescent="0.15"/>
    <row r="35" spans="20:20" ht="13.5" customHeight="1" x14ac:dyDescent="0.15">
      <c r="T35" s="55" t="str">
        <f>市郡別!T53</f>
        <v>(2025・04)</v>
      </c>
    </row>
    <row r="36" spans="20:20" ht="13.5" customHeight="1" x14ac:dyDescent="0.15"/>
    <row r="37" spans="20:20" ht="13.5" customHeight="1" x14ac:dyDescent="0.15"/>
    <row r="38" spans="20:20" ht="13.5" customHeight="1" x14ac:dyDescent="0.15"/>
    <row r="39" spans="20:20" ht="13.5" customHeight="1" x14ac:dyDescent="0.15"/>
  </sheetData>
  <mergeCells count="13">
    <mergeCell ref="Q2:S5"/>
    <mergeCell ref="T2:T5"/>
    <mergeCell ref="M3:N5"/>
    <mergeCell ref="O3:P5"/>
    <mergeCell ref="A2:F5"/>
    <mergeCell ref="G2:G5"/>
    <mergeCell ref="H2:K5"/>
    <mergeCell ref="L2:L5"/>
    <mergeCell ref="A7:B8"/>
    <mergeCell ref="A21:B27"/>
    <mergeCell ref="A9:B18"/>
    <mergeCell ref="V9:V13"/>
    <mergeCell ref="V14:V30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H14:H16 H27 Q9:Q18 N9:N18 K9:K14 T9:T18 N21:N27 T21:T27 Q21:Q27 K21:K27" xr:uid="{00000000-0002-0000-0300-000000000000}">
      <formula1>10</formula1>
      <formula2>G9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ignoredErrors>
    <ignoredError sqref="G19 D19 J19 S19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750D1-DFC3-4EB8-9687-5B43ADE3E178}">
  <sheetPr codeName="Sheet14">
    <pageSetUpPr fitToPage="1"/>
  </sheetPr>
  <dimension ref="A1:AA32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34" sqref="A3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7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172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7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7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SUM(E23,H23,K23,N23,Q23,T23)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7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7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7" ht="7.5" customHeight="1" thickBot="1" x14ac:dyDescent="0.2"/>
    <row r="7" spans="1:27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7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7" ht="15" customHeight="1" x14ac:dyDescent="0.15">
      <c r="A9" s="745" t="s">
        <v>203</v>
      </c>
      <c r="B9" s="746"/>
      <c r="C9" s="86" t="s">
        <v>638</v>
      </c>
      <c r="D9" s="27">
        <v>3150</v>
      </c>
      <c r="E9" s="188"/>
      <c r="F9" s="579" t="s">
        <v>638</v>
      </c>
      <c r="G9" s="27">
        <v>340</v>
      </c>
      <c r="H9" s="306"/>
      <c r="I9" s="86" t="s">
        <v>638</v>
      </c>
      <c r="J9" s="27">
        <v>350</v>
      </c>
      <c r="K9" s="189"/>
      <c r="L9" s="86"/>
      <c r="M9" s="27"/>
      <c r="N9" s="222"/>
      <c r="O9" s="86"/>
      <c r="P9" s="27"/>
      <c r="Q9" s="222"/>
      <c r="R9" s="86"/>
      <c r="S9" s="86"/>
      <c r="T9" s="222"/>
      <c r="U9" s="25"/>
      <c r="V9" s="742" t="s">
        <v>834</v>
      </c>
      <c r="Y9" s="31"/>
      <c r="Z9" s="31"/>
      <c r="AA9" s="31"/>
    </row>
    <row r="10" spans="1:27" ht="15" customHeight="1" x14ac:dyDescent="0.15">
      <c r="A10" s="745"/>
      <c r="B10" s="746"/>
      <c r="C10" s="86" t="s">
        <v>639</v>
      </c>
      <c r="D10" s="27">
        <v>4270</v>
      </c>
      <c r="E10" s="188"/>
      <c r="F10" s="579" t="s">
        <v>639</v>
      </c>
      <c r="G10" s="27">
        <v>390</v>
      </c>
      <c r="H10" s="306"/>
      <c r="I10" s="86"/>
      <c r="J10" s="27"/>
      <c r="K10" s="222"/>
      <c r="L10" s="86"/>
      <c r="M10" s="27"/>
      <c r="N10" s="222"/>
      <c r="O10" s="86"/>
      <c r="P10" s="27"/>
      <c r="Q10" s="222"/>
      <c r="R10" s="214"/>
      <c r="S10" s="86"/>
      <c r="T10" s="222"/>
      <c r="U10" s="25"/>
      <c r="V10" s="742"/>
      <c r="Y10" s="31"/>
      <c r="Z10" s="31"/>
      <c r="AA10" s="31"/>
    </row>
    <row r="11" spans="1:27" ht="15" customHeight="1" x14ac:dyDescent="0.15">
      <c r="A11" s="745"/>
      <c r="B11" s="746"/>
      <c r="C11" s="86" t="s">
        <v>640</v>
      </c>
      <c r="D11" s="27">
        <v>2370</v>
      </c>
      <c r="E11" s="188"/>
      <c r="F11" s="579" t="s">
        <v>640</v>
      </c>
      <c r="G11" s="27">
        <v>400</v>
      </c>
      <c r="H11" s="306"/>
      <c r="I11" s="86" t="s">
        <v>640</v>
      </c>
      <c r="J11" s="64">
        <v>230</v>
      </c>
      <c r="K11" s="189"/>
      <c r="L11" s="86"/>
      <c r="M11" s="27"/>
      <c r="N11" s="222"/>
      <c r="O11" s="86"/>
      <c r="P11" s="300"/>
      <c r="Q11" s="222"/>
      <c r="R11" s="86"/>
      <c r="S11" s="86"/>
      <c r="T11" s="222"/>
      <c r="U11" s="25"/>
      <c r="V11" s="742"/>
      <c r="Y11" s="31"/>
      <c r="Z11" s="31"/>
      <c r="AA11" s="31"/>
    </row>
    <row r="12" spans="1:27" ht="15" customHeight="1" x14ac:dyDescent="0.15">
      <c r="A12" s="745"/>
      <c r="B12" s="746"/>
      <c r="C12" s="86" t="s">
        <v>641</v>
      </c>
      <c r="D12" s="27">
        <v>4320</v>
      </c>
      <c r="E12" s="188"/>
      <c r="F12" s="579" t="s">
        <v>641</v>
      </c>
      <c r="G12" s="27">
        <v>640</v>
      </c>
      <c r="H12" s="306"/>
      <c r="I12" s="86" t="s">
        <v>641</v>
      </c>
      <c r="J12" s="27">
        <v>1000</v>
      </c>
      <c r="K12" s="189"/>
      <c r="L12" s="86"/>
      <c r="M12" s="27"/>
      <c r="N12" s="222"/>
      <c r="O12" s="86"/>
      <c r="P12" s="27"/>
      <c r="Q12" s="222"/>
      <c r="R12" s="86"/>
      <c r="S12" s="86"/>
      <c r="T12" s="222"/>
      <c r="U12" s="25"/>
      <c r="V12" s="742"/>
      <c r="Y12" s="31"/>
      <c r="Z12" s="31"/>
      <c r="AA12" s="31"/>
    </row>
    <row r="13" spans="1:27" ht="15" customHeight="1" x14ac:dyDescent="0.15">
      <c r="A13" s="745"/>
      <c r="B13" s="746"/>
      <c r="C13" s="86" t="s">
        <v>642</v>
      </c>
      <c r="D13" s="27">
        <v>1900</v>
      </c>
      <c r="E13" s="188"/>
      <c r="F13" s="579" t="s">
        <v>642</v>
      </c>
      <c r="G13" s="27">
        <v>210</v>
      </c>
      <c r="H13" s="306"/>
      <c r="I13" s="86"/>
      <c r="J13" s="27">
        <v>0</v>
      </c>
      <c r="K13" s="222"/>
      <c r="L13" s="86"/>
      <c r="M13" s="27"/>
      <c r="N13" s="222"/>
      <c r="O13" s="86"/>
      <c r="P13" s="27"/>
      <c r="Q13" s="222"/>
      <c r="R13" s="86"/>
      <c r="S13" s="86"/>
      <c r="T13" s="222"/>
      <c r="U13" s="25"/>
      <c r="V13" s="742"/>
      <c r="Y13" s="31"/>
      <c r="Z13" s="31"/>
      <c r="AA13" s="31"/>
    </row>
    <row r="14" spans="1:27" ht="15" customHeight="1" x14ac:dyDescent="0.15">
      <c r="A14" s="745"/>
      <c r="B14" s="746"/>
      <c r="C14" s="213" t="s">
        <v>422</v>
      </c>
      <c r="D14" s="703">
        <v>3920</v>
      </c>
      <c r="E14" s="433"/>
      <c r="F14" s="577"/>
      <c r="G14" s="27"/>
      <c r="H14" s="222"/>
      <c r="I14" s="86"/>
      <c r="J14" s="27">
        <v>0</v>
      </c>
      <c r="K14" s="222"/>
      <c r="L14" s="86"/>
      <c r="M14" s="27"/>
      <c r="N14" s="222"/>
      <c r="O14" s="86"/>
      <c r="P14" s="27"/>
      <c r="Q14" s="222"/>
      <c r="R14" s="86"/>
      <c r="S14" s="86"/>
      <c r="T14" s="222"/>
      <c r="U14" s="25"/>
      <c r="V14" s="751" t="s">
        <v>842</v>
      </c>
      <c r="Y14" s="31"/>
      <c r="Z14" s="31"/>
      <c r="AA14" s="31"/>
    </row>
    <row r="15" spans="1:27" ht="15" customHeight="1" x14ac:dyDescent="0.15">
      <c r="A15" s="745"/>
      <c r="B15" s="746"/>
      <c r="C15" s="86" t="s">
        <v>643</v>
      </c>
      <c r="D15" s="64">
        <v>1800</v>
      </c>
      <c r="E15" s="200"/>
      <c r="F15" s="213"/>
      <c r="G15" s="103"/>
      <c r="H15" s="227"/>
      <c r="I15" s="213"/>
      <c r="J15" s="27"/>
      <c r="K15" s="371"/>
      <c r="L15" s="211"/>
      <c r="M15" s="30">
        <v>0</v>
      </c>
      <c r="N15" s="202"/>
      <c r="O15" s="211"/>
      <c r="P15" s="30">
        <v>0</v>
      </c>
      <c r="Q15" s="223"/>
      <c r="R15" s="211"/>
      <c r="S15" s="30">
        <v>0</v>
      </c>
      <c r="T15" s="223"/>
      <c r="U15" s="25"/>
      <c r="V15" s="752"/>
    </row>
    <row r="16" spans="1:27" ht="15" customHeight="1" x14ac:dyDescent="0.15">
      <c r="A16" s="822"/>
      <c r="B16" s="823"/>
      <c r="C16" s="86" t="s">
        <v>421</v>
      </c>
      <c r="D16" s="27">
        <v>150</v>
      </c>
      <c r="E16" s="432"/>
      <c r="F16" s="211"/>
      <c r="G16" s="30">
        <v>0</v>
      </c>
      <c r="H16" s="223"/>
      <c r="I16" s="211"/>
      <c r="J16" s="27"/>
      <c r="K16" s="372"/>
      <c r="L16" s="212"/>
      <c r="M16" s="32">
        <v>0</v>
      </c>
      <c r="N16" s="203"/>
      <c r="O16" s="212"/>
      <c r="P16" s="32">
        <v>0</v>
      </c>
      <c r="Q16" s="222"/>
      <c r="R16" s="212"/>
      <c r="S16" s="32">
        <v>0</v>
      </c>
      <c r="T16" s="224"/>
      <c r="U16" s="25"/>
      <c r="V16" s="752"/>
    </row>
    <row r="17" spans="1:22" ht="15" customHeight="1" thickBot="1" x14ac:dyDescent="0.2">
      <c r="A17" s="33">
        <f>SUM(D17,G17,J17,M17,P17,S17)</f>
        <v>25440</v>
      </c>
      <c r="B17" s="34"/>
      <c r="C17" s="35" t="s">
        <v>165</v>
      </c>
      <c r="D17" s="36">
        <f>SUM(D9:D16)</f>
        <v>21880</v>
      </c>
      <c r="E17" s="37">
        <f>SUM(E9:E16)</f>
        <v>0</v>
      </c>
      <c r="F17" s="35" t="s">
        <v>165</v>
      </c>
      <c r="G17" s="36">
        <f>SUM(G9:G16)</f>
        <v>1980</v>
      </c>
      <c r="H17" s="37">
        <f>SUM(H9:H16)</f>
        <v>0</v>
      </c>
      <c r="I17" s="35" t="s">
        <v>165</v>
      </c>
      <c r="J17" s="36">
        <f>SUM(J9:J16)</f>
        <v>1580</v>
      </c>
      <c r="K17" s="37">
        <f>SUM(K9:K16)</f>
        <v>0</v>
      </c>
      <c r="L17" s="35"/>
      <c r="M17" s="36">
        <f>SUM(M9:M16)</f>
        <v>0</v>
      </c>
      <c r="N17" s="37">
        <f>SUM(N9:N16)</f>
        <v>0</v>
      </c>
      <c r="O17" s="35"/>
      <c r="P17" s="36">
        <f>SUM(P9:P16)</f>
        <v>0</v>
      </c>
      <c r="Q17" s="37">
        <f>SUM(Q9:Q16)</f>
        <v>0</v>
      </c>
      <c r="R17" s="35"/>
      <c r="S17" s="36">
        <f>SUM(S9:S16)</f>
        <v>0</v>
      </c>
      <c r="T17" s="37">
        <f>SUM(T9:T16)</f>
        <v>0</v>
      </c>
      <c r="U17" s="25"/>
      <c r="V17" s="752"/>
    </row>
    <row r="18" spans="1:22" ht="15" customHeight="1" thickBot="1" x14ac:dyDescent="0.2">
      <c r="A18" s="334"/>
      <c r="B18" s="349"/>
      <c r="C18" s="93"/>
      <c r="D18" s="94"/>
      <c r="E18" s="350"/>
      <c r="F18" s="93"/>
      <c r="G18" s="94"/>
      <c r="H18" s="351"/>
      <c r="I18" s="93"/>
      <c r="J18" s="94"/>
      <c r="K18" s="351"/>
      <c r="L18" s="93"/>
      <c r="M18" s="94"/>
      <c r="N18" s="351"/>
      <c r="O18" s="93"/>
      <c r="P18" s="94"/>
      <c r="Q18" s="351"/>
      <c r="R18" s="93"/>
      <c r="S18" s="94"/>
      <c r="T18" s="352"/>
      <c r="U18" s="25"/>
      <c r="V18" s="752"/>
    </row>
    <row r="19" spans="1:22" ht="15" customHeight="1" x14ac:dyDescent="0.15">
      <c r="A19" s="825" t="s">
        <v>209</v>
      </c>
      <c r="B19" s="826"/>
      <c r="C19" s="282" t="s">
        <v>352</v>
      </c>
      <c r="D19" s="337">
        <v>4660</v>
      </c>
      <c r="E19" s="338"/>
      <c r="F19" s="282"/>
      <c r="G19" s="508"/>
      <c r="H19" s="356"/>
      <c r="I19" s="336" t="s">
        <v>366</v>
      </c>
      <c r="J19" s="337">
        <v>1500</v>
      </c>
      <c r="K19" s="339"/>
      <c r="L19" s="282"/>
      <c r="M19" s="508"/>
      <c r="N19" s="356"/>
      <c r="O19" s="336"/>
      <c r="P19" s="337">
        <v>0</v>
      </c>
      <c r="Q19" s="284"/>
      <c r="R19" s="336"/>
      <c r="S19" s="337">
        <v>0</v>
      </c>
      <c r="T19" s="284"/>
      <c r="U19" s="25"/>
      <c r="V19" s="752"/>
    </row>
    <row r="20" spans="1:22" ht="15" customHeight="1" x14ac:dyDescent="0.15">
      <c r="A20" s="827"/>
      <c r="B20" s="821"/>
      <c r="C20" s="113"/>
      <c r="D20" s="32"/>
      <c r="E20" s="225"/>
      <c r="F20" s="411"/>
      <c r="G20" s="622"/>
      <c r="H20" s="623"/>
      <c r="I20" s="212"/>
      <c r="J20" s="32"/>
      <c r="K20" s="224"/>
      <c r="L20" s="411"/>
      <c r="M20" s="622"/>
      <c r="N20" s="623"/>
      <c r="O20" s="212"/>
      <c r="P20" s="32">
        <v>0</v>
      </c>
      <c r="Q20" s="224"/>
      <c r="R20" s="212"/>
      <c r="S20" s="32">
        <v>0</v>
      </c>
      <c r="T20" s="224"/>
      <c r="U20" s="25"/>
      <c r="V20" s="752"/>
    </row>
    <row r="21" spans="1:22" ht="15" customHeight="1" thickBot="1" x14ac:dyDescent="0.2">
      <c r="A21" s="33">
        <f>SUM(D21,G21,J21,M21,P21,S21)</f>
        <v>6160</v>
      </c>
      <c r="B21" s="34"/>
      <c r="C21" s="35" t="s">
        <v>165</v>
      </c>
      <c r="D21" s="36">
        <f>SUM(D19:D20)</f>
        <v>4660</v>
      </c>
      <c r="E21" s="37">
        <f>SUM(E19:E20)</f>
        <v>0</v>
      </c>
      <c r="F21" s="35"/>
      <c r="G21" s="36">
        <f>SUM(G19:G20)</f>
        <v>0</v>
      </c>
      <c r="H21" s="37">
        <f>SUM(H19:H20)</f>
        <v>0</v>
      </c>
      <c r="I21" s="35" t="s">
        <v>165</v>
      </c>
      <c r="J21" s="36">
        <f>SUM(J19:J20)</f>
        <v>1500</v>
      </c>
      <c r="K21" s="37">
        <f>SUM(K19:K20)</f>
        <v>0</v>
      </c>
      <c r="L21" s="35"/>
      <c r="M21" s="36">
        <f>SUM(M19:M20)</f>
        <v>0</v>
      </c>
      <c r="N21" s="37">
        <f>SUM(N19:N20)</f>
        <v>0</v>
      </c>
      <c r="O21" s="35"/>
      <c r="P21" s="36">
        <f>SUM(P19:P20)</f>
        <v>0</v>
      </c>
      <c r="Q21" s="37">
        <f>SUM(Q19:Q20)</f>
        <v>0</v>
      </c>
      <c r="R21" s="35"/>
      <c r="S21" s="36">
        <f>SUM(S19:S20)</f>
        <v>0</v>
      </c>
      <c r="T21" s="37">
        <f>SUM(T19:T20)</f>
        <v>0</v>
      </c>
      <c r="U21" s="25"/>
      <c r="V21" s="752"/>
    </row>
    <row r="22" spans="1:22" ht="15" customHeight="1" thickBot="1" x14ac:dyDescent="0.2">
      <c r="A22" s="334"/>
      <c r="B22" s="349"/>
      <c r="C22" s="93"/>
      <c r="D22" s="94"/>
      <c r="E22" s="350"/>
      <c r="F22" s="93"/>
      <c r="G22" s="94"/>
      <c r="H22" s="351"/>
      <c r="I22" s="93"/>
      <c r="J22" s="94"/>
      <c r="K22" s="351"/>
      <c r="L22" s="93"/>
      <c r="M22" s="94"/>
      <c r="N22" s="351"/>
      <c r="O22" s="93"/>
      <c r="P22" s="94"/>
      <c r="Q22" s="351"/>
      <c r="R22" s="93"/>
      <c r="S22" s="94"/>
      <c r="T22" s="352"/>
      <c r="U22" s="25"/>
      <c r="V22" s="752"/>
    </row>
    <row r="23" spans="1:22" ht="15" customHeight="1" thickBot="1" x14ac:dyDescent="0.2">
      <c r="A23" s="344">
        <f>SUM(D23,G23,J23,M23,P23,S23)</f>
        <v>31600</v>
      </c>
      <c r="B23" s="345"/>
      <c r="C23" s="346" t="s">
        <v>190</v>
      </c>
      <c r="D23" s="347">
        <f>SUM(D17,D21)</f>
        <v>26540</v>
      </c>
      <c r="E23" s="348">
        <f>SUM(E17,E21)</f>
        <v>0</v>
      </c>
      <c r="F23" s="346" t="s">
        <v>190</v>
      </c>
      <c r="G23" s="347">
        <f>SUM(G17,G21)</f>
        <v>1980</v>
      </c>
      <c r="H23" s="348">
        <f>SUM(H17,H21)</f>
        <v>0</v>
      </c>
      <c r="I23" s="346" t="s">
        <v>190</v>
      </c>
      <c r="J23" s="347">
        <f>SUM(J17,J21)</f>
        <v>3080</v>
      </c>
      <c r="K23" s="348">
        <f>SUM(K17,K21)</f>
        <v>0</v>
      </c>
      <c r="L23" s="346"/>
      <c r="M23" s="347">
        <f>SUM(M17,M21)</f>
        <v>0</v>
      </c>
      <c r="N23" s="348">
        <f>SUM(N17,N21)</f>
        <v>0</v>
      </c>
      <c r="O23" s="346"/>
      <c r="P23" s="347">
        <f>SUM(P17,P21)</f>
        <v>0</v>
      </c>
      <c r="Q23" s="348">
        <f>SUM(Q17,Q21)</f>
        <v>0</v>
      </c>
      <c r="R23" s="346"/>
      <c r="S23" s="347">
        <f>SUM(S17,S21)</f>
        <v>0</v>
      </c>
      <c r="T23" s="348">
        <f>SUM(T17,T21)</f>
        <v>0</v>
      </c>
      <c r="U23" s="25"/>
      <c r="V23" s="752"/>
    </row>
    <row r="24" spans="1:22" ht="13.5" customHeight="1" x14ac:dyDescent="0.15">
      <c r="A24" s="49"/>
      <c r="B24" s="49"/>
      <c r="C24" s="5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R24" s="51"/>
      <c r="S24" s="52"/>
      <c r="T24" s="52"/>
      <c r="V24" s="436"/>
    </row>
    <row r="25" spans="1:22" ht="17.25" customHeight="1" x14ac:dyDescent="0.15">
      <c r="A25" s="53"/>
      <c r="B25" s="53"/>
      <c r="C25" s="5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S25" s="31"/>
      <c r="V25" s="436"/>
    </row>
    <row r="26" spans="1:22" ht="13.5" customHeight="1" x14ac:dyDescent="0.15">
      <c r="V26" s="436"/>
    </row>
    <row r="27" spans="1:22" ht="13.5" customHeight="1" x14ac:dyDescent="0.15">
      <c r="V27" s="436"/>
    </row>
    <row r="28" spans="1:22" ht="13.5" customHeight="1" x14ac:dyDescent="0.15">
      <c r="T28" s="55" t="str">
        <f>市郡別!T53</f>
        <v>(2025・04)</v>
      </c>
    </row>
    <row r="29" spans="1:22" ht="13.5" customHeight="1" x14ac:dyDescent="0.15"/>
    <row r="30" spans="1:22" ht="13.5" customHeight="1" x14ac:dyDescent="0.15"/>
    <row r="31" spans="1:22" ht="13.5" customHeight="1" x14ac:dyDescent="0.15"/>
    <row r="32" spans="1:22" ht="13.5" customHeight="1" x14ac:dyDescent="0.15"/>
  </sheetData>
  <mergeCells count="13">
    <mergeCell ref="T2:T5"/>
    <mergeCell ref="M3:N5"/>
    <mergeCell ref="O3:P5"/>
    <mergeCell ref="A2:F5"/>
    <mergeCell ref="G2:G5"/>
    <mergeCell ref="H2:K5"/>
    <mergeCell ref="L2:L5"/>
    <mergeCell ref="Q2:S5"/>
    <mergeCell ref="V9:V13"/>
    <mergeCell ref="A7:B8"/>
    <mergeCell ref="A9:B16"/>
    <mergeCell ref="A19:B20"/>
    <mergeCell ref="V14:V23"/>
  </mergeCells>
  <phoneticPr fontId="5"/>
  <conditionalFormatting sqref="H19">
    <cfRule type="cellIs" dxfId="3" priority="2" stopIfTrue="1" operator="greaterThan">
      <formula>$G$9</formula>
    </cfRule>
  </conditionalFormatting>
  <conditionalFormatting sqref="N19">
    <cfRule type="cellIs" dxfId="2" priority="1" stopIfTrue="1" operator="greaterThan">
      <formula>$G$9</formula>
    </cfRule>
  </conditionalFormatting>
  <dataValidations count="1">
    <dataValidation type="whole" allowBlank="1" showInputMessage="1" showErrorMessage="1" errorTitle="部数オーバー！" error="入力部数が持ち部数を超えていますので入力しなおしてください。" sqref="H15:H16 E14 N9:N14 K13:K16 T9:T16 Q9:Q16 T19:T20 Q19:Q20 K19:K20 E19:E20" xr:uid="{0C201A9C-E6B4-45F9-BE7F-ADCE6F54EF25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A48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0" sqref="A40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7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7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7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SUM(E36,H36,K36,N36,Q36,T36)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7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7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7" ht="7.5" customHeight="1" thickBot="1" x14ac:dyDescent="0.2"/>
    <row r="7" spans="1:27" s="20" customFormat="1" ht="18" customHeight="1" thickBot="1" x14ac:dyDescent="0.2">
      <c r="A7" s="753" t="s">
        <v>168</v>
      </c>
      <c r="B7" s="754"/>
      <c r="C7" s="12" t="s">
        <v>194</v>
      </c>
      <c r="D7" s="13"/>
      <c r="E7" s="16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7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7" ht="15" customHeight="1" x14ac:dyDescent="0.15">
      <c r="A9" s="538" t="s">
        <v>453</v>
      </c>
      <c r="B9" s="539"/>
      <c r="C9" s="86" t="s">
        <v>644</v>
      </c>
      <c r="D9" s="27">
        <v>2310</v>
      </c>
      <c r="E9" s="188"/>
      <c r="F9" s="86"/>
      <c r="G9" s="27"/>
      <c r="H9" s="222"/>
      <c r="I9" s="86" t="s">
        <v>341</v>
      </c>
      <c r="J9" s="27">
        <v>570</v>
      </c>
      <c r="K9" s="189"/>
      <c r="L9" s="86"/>
      <c r="M9" s="27">
        <v>0</v>
      </c>
      <c r="N9" s="222"/>
      <c r="O9" s="249"/>
      <c r="P9" s="27"/>
      <c r="Q9" s="222"/>
      <c r="R9" s="86"/>
      <c r="S9" s="27"/>
      <c r="T9" s="222"/>
      <c r="U9" s="25"/>
      <c r="V9" s="742" t="s">
        <v>835</v>
      </c>
    </row>
    <row r="10" spans="1:27" ht="15" customHeight="1" x14ac:dyDescent="0.15">
      <c r="A10" s="745" t="s">
        <v>827</v>
      </c>
      <c r="B10" s="836" t="s">
        <v>497</v>
      </c>
      <c r="C10" s="86" t="s">
        <v>552</v>
      </c>
      <c r="D10" s="27">
        <v>5470</v>
      </c>
      <c r="E10" s="188"/>
      <c r="F10" s="86"/>
      <c r="G10" s="215"/>
      <c r="H10" s="222"/>
      <c r="I10" s="86" t="s">
        <v>513</v>
      </c>
      <c r="J10" s="27">
        <v>690</v>
      </c>
      <c r="K10" s="189"/>
      <c r="L10" s="86"/>
      <c r="M10" s="215"/>
      <c r="N10" s="222"/>
      <c r="O10" s="249"/>
      <c r="P10" s="64"/>
      <c r="Q10" s="222"/>
      <c r="R10" s="249"/>
      <c r="S10" s="64"/>
      <c r="T10" s="222"/>
      <c r="U10" s="25"/>
      <c r="V10" s="742"/>
    </row>
    <row r="11" spans="1:27" ht="15" customHeight="1" x14ac:dyDescent="0.15">
      <c r="A11" s="745"/>
      <c r="B11" s="836"/>
      <c r="C11" s="86"/>
      <c r="D11" s="27"/>
      <c r="E11" s="220"/>
      <c r="F11" s="404"/>
      <c r="G11" s="27"/>
      <c r="H11" s="222"/>
      <c r="I11" s="86" t="s">
        <v>514</v>
      </c>
      <c r="J11" s="27">
        <v>610</v>
      </c>
      <c r="K11" s="189"/>
      <c r="L11" s="86"/>
      <c r="M11" s="27"/>
      <c r="N11" s="222"/>
      <c r="O11" s="249"/>
      <c r="P11" s="64"/>
      <c r="Q11" s="222"/>
      <c r="R11" s="249"/>
      <c r="S11" s="64"/>
      <c r="T11" s="222"/>
      <c r="U11" s="25"/>
      <c r="V11" s="742"/>
    </row>
    <row r="12" spans="1:27" ht="15" customHeight="1" x14ac:dyDescent="0.15">
      <c r="A12" s="745"/>
      <c r="B12" s="836"/>
      <c r="C12" s="86" t="s">
        <v>550</v>
      </c>
      <c r="D12" s="27">
        <v>2100</v>
      </c>
      <c r="E12" s="188"/>
      <c r="F12" s="86"/>
      <c r="G12" s="27"/>
      <c r="H12" s="222"/>
      <c r="I12" s="86" t="s">
        <v>362</v>
      </c>
      <c r="J12" s="27">
        <v>850</v>
      </c>
      <c r="K12" s="189"/>
      <c r="L12" s="404"/>
      <c r="M12" s="27"/>
      <c r="N12" s="222"/>
      <c r="O12" s="249"/>
      <c r="P12" s="64"/>
      <c r="Q12" s="222"/>
      <c r="R12" s="274"/>
      <c r="S12" s="64"/>
      <c r="T12" s="222"/>
      <c r="U12" s="25"/>
      <c r="V12" s="742"/>
    </row>
    <row r="13" spans="1:27" ht="15" customHeight="1" x14ac:dyDescent="0.15">
      <c r="A13" s="745"/>
      <c r="B13" s="836"/>
      <c r="C13" s="86" t="s">
        <v>807</v>
      </c>
      <c r="D13" s="27">
        <v>2870</v>
      </c>
      <c r="E13" s="188"/>
      <c r="F13" s="215"/>
      <c r="G13" s="215"/>
      <c r="H13" s="222"/>
      <c r="I13" s="86" t="s">
        <v>363</v>
      </c>
      <c r="J13" s="27">
        <v>1230</v>
      </c>
      <c r="K13" s="189"/>
      <c r="L13" s="86"/>
      <c r="M13" s="391"/>
      <c r="N13" s="222"/>
      <c r="O13" s="249"/>
      <c r="P13" s="27"/>
      <c r="Q13" s="222"/>
      <c r="R13" s="86"/>
      <c r="S13" s="27"/>
      <c r="T13" s="222"/>
      <c r="U13" s="25"/>
      <c r="V13" s="742"/>
      <c r="Y13" s="31"/>
      <c r="Z13" s="31"/>
      <c r="AA13" s="31"/>
    </row>
    <row r="14" spans="1:27" ht="15" customHeight="1" x14ac:dyDescent="0.15">
      <c r="A14" s="745"/>
      <c r="B14" s="836"/>
      <c r="C14" s="86" t="s">
        <v>553</v>
      </c>
      <c r="D14" s="27">
        <v>2820</v>
      </c>
      <c r="E14" s="188"/>
      <c r="F14" s="392"/>
      <c r="G14" s="27"/>
      <c r="H14" s="222"/>
      <c r="I14" s="86" t="s">
        <v>499</v>
      </c>
      <c r="J14" s="27">
        <v>890</v>
      </c>
      <c r="K14" s="189"/>
      <c r="L14" s="86"/>
      <c r="M14" s="86"/>
      <c r="N14" s="222"/>
      <c r="O14" s="249"/>
      <c r="P14" s="27"/>
      <c r="Q14" s="222"/>
      <c r="R14" s="86"/>
      <c r="S14" s="27"/>
      <c r="T14" s="222"/>
      <c r="U14" s="25"/>
      <c r="V14" s="751" t="s">
        <v>843</v>
      </c>
    </row>
    <row r="15" spans="1:27" ht="15" customHeight="1" x14ac:dyDescent="0.15">
      <c r="A15" s="745"/>
      <c r="B15" s="836"/>
      <c r="C15" s="209" t="s">
        <v>475</v>
      </c>
      <c r="D15" s="64">
        <v>1060</v>
      </c>
      <c r="E15" s="188"/>
      <c r="F15" s="86"/>
      <c r="G15" s="27">
        <v>0</v>
      </c>
      <c r="H15" s="222"/>
      <c r="I15" s="86"/>
      <c r="J15" s="27"/>
      <c r="K15" s="222"/>
      <c r="L15" s="86"/>
      <c r="M15" s="27">
        <v>0</v>
      </c>
      <c r="N15" s="221"/>
      <c r="O15" s="209"/>
      <c r="P15" s="30"/>
      <c r="Q15" s="221"/>
      <c r="R15" s="211"/>
      <c r="S15" s="30"/>
      <c r="T15" s="223"/>
      <c r="U15" s="25"/>
      <c r="V15" s="751"/>
    </row>
    <row r="16" spans="1:27" ht="15" customHeight="1" x14ac:dyDescent="0.15">
      <c r="A16" s="745"/>
      <c r="B16" s="836"/>
      <c r="C16" s="86" t="s">
        <v>353</v>
      </c>
      <c r="D16" s="27">
        <v>310</v>
      </c>
      <c r="E16" s="188"/>
      <c r="F16" s="86"/>
      <c r="G16" s="27">
        <v>0</v>
      </c>
      <c r="H16" s="222"/>
      <c r="I16" s="86"/>
      <c r="J16" s="86"/>
      <c r="K16" s="222"/>
      <c r="L16" s="86"/>
      <c r="M16" s="27">
        <v>0</v>
      </c>
      <c r="N16" s="221"/>
      <c r="O16" s="209"/>
      <c r="P16" s="30"/>
      <c r="Q16" s="223"/>
      <c r="R16" s="211"/>
      <c r="S16" s="30"/>
      <c r="T16" s="223"/>
      <c r="U16" s="25"/>
      <c r="V16" s="751"/>
    </row>
    <row r="17" spans="1:27" ht="15" customHeight="1" x14ac:dyDescent="0.15">
      <c r="A17" s="745"/>
      <c r="B17" s="836"/>
      <c r="C17" s="86" t="s">
        <v>551</v>
      </c>
      <c r="D17" s="27">
        <v>310</v>
      </c>
      <c r="E17" s="188"/>
      <c r="F17" s="86"/>
      <c r="G17" s="27">
        <v>0</v>
      </c>
      <c r="H17" s="222"/>
      <c r="I17" s="86"/>
      <c r="J17" s="27"/>
      <c r="K17" s="222"/>
      <c r="L17" s="86"/>
      <c r="M17" s="27"/>
      <c r="N17" s="221"/>
      <c r="O17" s="209"/>
      <c r="P17" s="30"/>
      <c r="Q17" s="223"/>
      <c r="R17" s="211"/>
      <c r="S17" s="30"/>
      <c r="T17" s="223"/>
      <c r="U17" s="25"/>
      <c r="V17" s="751"/>
    </row>
    <row r="18" spans="1:27" ht="15" customHeight="1" x14ac:dyDescent="0.15">
      <c r="A18" s="745"/>
      <c r="B18" s="115" t="s">
        <v>204</v>
      </c>
      <c r="C18" s="322" t="s">
        <v>808</v>
      </c>
      <c r="D18" s="325">
        <v>1830</v>
      </c>
      <c r="E18" s="323"/>
      <c r="F18" s="326"/>
      <c r="G18" s="325"/>
      <c r="H18" s="327"/>
      <c r="I18" s="326" t="s">
        <v>803</v>
      </c>
      <c r="J18" s="325">
        <v>700</v>
      </c>
      <c r="K18" s="596"/>
      <c r="L18" s="322"/>
      <c r="M18" s="325"/>
      <c r="N18" s="327"/>
      <c r="O18" s="322"/>
      <c r="P18" s="325">
        <v>0</v>
      </c>
      <c r="Q18" s="327"/>
      <c r="R18" s="328"/>
      <c r="S18" s="329"/>
      <c r="T18" s="330"/>
      <c r="U18" s="25"/>
      <c r="V18" s="751"/>
      <c r="Y18" s="43"/>
      <c r="Z18" s="25"/>
      <c r="AA18" s="25"/>
    </row>
    <row r="19" spans="1:27" ht="15" customHeight="1" x14ac:dyDescent="0.15">
      <c r="A19" s="745"/>
      <c r="B19" s="269" t="s">
        <v>210</v>
      </c>
      <c r="C19" s="217" t="s">
        <v>354</v>
      </c>
      <c r="D19" s="108">
        <v>1770</v>
      </c>
      <c r="E19" s="196"/>
      <c r="F19" s="217"/>
      <c r="G19" s="108"/>
      <c r="H19" s="231"/>
      <c r="I19" s="217" t="s">
        <v>515</v>
      </c>
      <c r="J19" s="108">
        <v>700</v>
      </c>
      <c r="K19" s="597"/>
      <c r="L19" s="217"/>
      <c r="M19" s="108">
        <v>0</v>
      </c>
      <c r="N19" s="231"/>
      <c r="O19" s="216"/>
      <c r="P19" s="108">
        <v>0</v>
      </c>
      <c r="Q19" s="331"/>
      <c r="R19" s="260"/>
      <c r="S19" s="108">
        <v>0</v>
      </c>
      <c r="T19" s="231">
        <v>0</v>
      </c>
      <c r="U19" s="25"/>
      <c r="V19" s="751"/>
      <c r="Y19" s="31"/>
      <c r="Z19" s="31"/>
      <c r="AA19" s="31"/>
    </row>
    <row r="20" spans="1:27" ht="15" customHeight="1" x14ac:dyDescent="0.15">
      <c r="A20" s="745"/>
      <c r="B20" s="830" t="s">
        <v>205</v>
      </c>
      <c r="C20" s="291" t="s">
        <v>645</v>
      </c>
      <c r="D20" s="27">
        <v>1610</v>
      </c>
      <c r="E20" s="188"/>
      <c r="F20" s="86"/>
      <c r="G20" s="27">
        <v>0</v>
      </c>
      <c r="H20" s="222">
        <v>0</v>
      </c>
      <c r="I20" s="86" t="s">
        <v>355</v>
      </c>
      <c r="J20" s="27">
        <v>590</v>
      </c>
      <c r="K20" s="598"/>
      <c r="L20" s="218"/>
      <c r="M20" s="99">
        <v>0</v>
      </c>
      <c r="N20" s="229"/>
      <c r="O20" s="218"/>
      <c r="P20" s="99">
        <v>0</v>
      </c>
      <c r="Q20" s="229"/>
      <c r="R20" s="270"/>
      <c r="S20" s="99">
        <v>0</v>
      </c>
      <c r="T20" s="229"/>
      <c r="U20" s="25"/>
      <c r="V20" s="751"/>
      <c r="Y20" s="31"/>
      <c r="Z20" s="31"/>
      <c r="AA20" s="31"/>
    </row>
    <row r="21" spans="1:27" ht="15" customHeight="1" x14ac:dyDescent="0.15">
      <c r="A21" s="745"/>
      <c r="B21" s="832"/>
      <c r="C21" s="210"/>
      <c r="D21" s="47"/>
      <c r="E21" s="230"/>
      <c r="F21" s="210"/>
      <c r="G21" s="47">
        <v>0</v>
      </c>
      <c r="H21" s="228">
        <v>0</v>
      </c>
      <c r="I21" s="210" t="s">
        <v>364</v>
      </c>
      <c r="J21" s="47">
        <v>110</v>
      </c>
      <c r="K21" s="599"/>
      <c r="L21" s="113"/>
      <c r="M21" s="32">
        <v>0</v>
      </c>
      <c r="N21" s="224"/>
      <c r="O21" s="113"/>
      <c r="P21" s="32">
        <v>0</v>
      </c>
      <c r="Q21" s="225"/>
      <c r="R21" s="271"/>
      <c r="S21" s="32">
        <v>0</v>
      </c>
      <c r="T21" s="224"/>
      <c r="U21" s="25"/>
      <c r="V21" s="751"/>
      <c r="Y21" s="31"/>
      <c r="Z21" s="31"/>
      <c r="AA21" s="31"/>
    </row>
    <row r="22" spans="1:27" ht="15" customHeight="1" x14ac:dyDescent="0.15">
      <c r="A22" s="745"/>
      <c r="B22" s="115" t="s">
        <v>206</v>
      </c>
      <c r="C22" s="216" t="s">
        <v>500</v>
      </c>
      <c r="D22" s="108">
        <v>230</v>
      </c>
      <c r="E22" s="196"/>
      <c r="F22" s="217"/>
      <c r="G22" s="108">
        <v>0</v>
      </c>
      <c r="H22" s="231">
        <v>0</v>
      </c>
      <c r="I22" s="217"/>
      <c r="J22" s="108">
        <v>0</v>
      </c>
      <c r="K22" s="304"/>
      <c r="L22" s="86"/>
      <c r="M22" s="27">
        <v>0</v>
      </c>
      <c r="N22" s="222"/>
      <c r="O22" s="249"/>
      <c r="P22" s="27">
        <v>0</v>
      </c>
      <c r="Q22" s="222"/>
      <c r="R22" s="273"/>
      <c r="S22" s="27">
        <v>0</v>
      </c>
      <c r="T22" s="222"/>
      <c r="U22" s="25"/>
      <c r="V22" s="751"/>
      <c r="Y22" s="31"/>
      <c r="Z22" s="31"/>
      <c r="AA22" s="31"/>
    </row>
    <row r="23" spans="1:27" ht="15" customHeight="1" x14ac:dyDescent="0.15">
      <c r="A23" s="745"/>
      <c r="B23" s="115" t="s">
        <v>207</v>
      </c>
      <c r="C23" s="390" t="s">
        <v>546</v>
      </c>
      <c r="D23" s="108">
        <v>720</v>
      </c>
      <c r="E23" s="196"/>
      <c r="F23" s="217"/>
      <c r="G23" s="108">
        <v>0</v>
      </c>
      <c r="H23" s="231">
        <v>0</v>
      </c>
      <c r="I23" s="217"/>
      <c r="J23" s="108"/>
      <c r="K23" s="304"/>
      <c r="L23" s="216"/>
      <c r="M23" s="108">
        <v>0</v>
      </c>
      <c r="N23" s="231"/>
      <c r="O23" s="216"/>
      <c r="P23" s="108">
        <v>0</v>
      </c>
      <c r="Q23" s="231"/>
      <c r="R23" s="260"/>
      <c r="S23" s="108">
        <v>0</v>
      </c>
      <c r="T23" s="231"/>
      <c r="U23" s="25"/>
      <c r="V23" s="751"/>
      <c r="Y23" s="31"/>
      <c r="Z23" s="31"/>
      <c r="AA23" s="31"/>
    </row>
    <row r="24" spans="1:27" ht="15" customHeight="1" x14ac:dyDescent="0.15">
      <c r="A24" s="745"/>
      <c r="B24" s="830" t="s">
        <v>212</v>
      </c>
      <c r="C24" s="86" t="s">
        <v>356</v>
      </c>
      <c r="D24" s="27">
        <v>190</v>
      </c>
      <c r="E24" s="188"/>
      <c r="F24" s="86"/>
      <c r="G24" s="27">
        <v>0</v>
      </c>
      <c r="H24" s="222">
        <v>0</v>
      </c>
      <c r="I24" s="86"/>
      <c r="J24" s="27"/>
      <c r="K24" s="303"/>
      <c r="L24" s="86"/>
      <c r="M24" s="27">
        <v>0</v>
      </c>
      <c r="N24" s="222"/>
      <c r="O24" s="86"/>
      <c r="P24" s="27">
        <v>0</v>
      </c>
      <c r="Q24" s="222"/>
      <c r="R24" s="273"/>
      <c r="S24" s="27">
        <v>0</v>
      </c>
      <c r="T24" s="222"/>
      <c r="U24" s="25"/>
      <c r="V24" s="751"/>
      <c r="Y24" s="31"/>
      <c r="Z24" s="31"/>
      <c r="AA24" s="31"/>
    </row>
    <row r="25" spans="1:27" ht="15" customHeight="1" x14ac:dyDescent="0.15">
      <c r="A25" s="745"/>
      <c r="B25" s="831"/>
      <c r="C25" s="86" t="s">
        <v>357</v>
      </c>
      <c r="D25" s="27">
        <v>340</v>
      </c>
      <c r="E25" s="188"/>
      <c r="F25" s="86"/>
      <c r="G25" s="27">
        <v>0</v>
      </c>
      <c r="H25" s="222">
        <v>0</v>
      </c>
      <c r="I25" s="86"/>
      <c r="J25" s="27">
        <v>0</v>
      </c>
      <c r="K25" s="222"/>
      <c r="L25" s="86"/>
      <c r="M25" s="27">
        <v>0</v>
      </c>
      <c r="N25" s="222"/>
      <c r="O25" s="86"/>
      <c r="P25" s="27">
        <v>0</v>
      </c>
      <c r="Q25" s="222"/>
      <c r="R25" s="272"/>
      <c r="S25" s="30">
        <v>0</v>
      </c>
      <c r="T25" s="223"/>
      <c r="U25" s="25"/>
      <c r="V25" s="751"/>
      <c r="Y25" s="31"/>
      <c r="Z25" s="31"/>
      <c r="AA25" s="31"/>
    </row>
    <row r="26" spans="1:27" ht="15" customHeight="1" x14ac:dyDescent="0.15">
      <c r="A26" s="745"/>
      <c r="B26" s="831"/>
      <c r="C26" s="86" t="s">
        <v>358</v>
      </c>
      <c r="D26" s="707" t="s">
        <v>918</v>
      </c>
      <c r="E26" s="222"/>
      <c r="F26" s="86"/>
      <c r="G26" s="27">
        <v>0</v>
      </c>
      <c r="H26" s="222"/>
      <c r="I26" s="86"/>
      <c r="J26" s="27">
        <v>0</v>
      </c>
      <c r="K26" s="222"/>
      <c r="L26" s="86"/>
      <c r="M26" s="27">
        <v>0</v>
      </c>
      <c r="N26" s="222"/>
      <c r="O26" s="86"/>
      <c r="P26" s="27">
        <v>0</v>
      </c>
      <c r="Q26" s="222"/>
      <c r="R26" s="272"/>
      <c r="S26" s="30">
        <v>0</v>
      </c>
      <c r="T26" s="223"/>
      <c r="U26" s="25"/>
      <c r="V26" s="751"/>
      <c r="Y26" s="31"/>
      <c r="Z26" s="31"/>
      <c r="AA26" s="31"/>
    </row>
    <row r="27" spans="1:27" ht="15" customHeight="1" x14ac:dyDescent="0.15">
      <c r="A27" s="745"/>
      <c r="B27" s="832"/>
      <c r="C27" s="210" t="s">
        <v>359</v>
      </c>
      <c r="D27" s="708" t="s">
        <v>918</v>
      </c>
      <c r="E27" s="228"/>
      <c r="F27" s="210"/>
      <c r="G27" s="47">
        <v>0</v>
      </c>
      <c r="H27" s="228"/>
      <c r="I27" s="210"/>
      <c r="J27" s="47">
        <v>0</v>
      </c>
      <c r="K27" s="228"/>
      <c r="L27" s="210"/>
      <c r="M27" s="47">
        <v>0</v>
      </c>
      <c r="N27" s="228"/>
      <c r="O27" s="210"/>
      <c r="P27" s="47">
        <v>0</v>
      </c>
      <c r="Q27" s="225"/>
      <c r="R27" s="271"/>
      <c r="S27" s="32">
        <v>0</v>
      </c>
      <c r="T27" s="224"/>
      <c r="U27" s="25"/>
      <c r="V27" s="751"/>
      <c r="Y27" s="31"/>
      <c r="Z27" s="31"/>
      <c r="AA27" s="31"/>
    </row>
    <row r="28" spans="1:27" ht="15" customHeight="1" x14ac:dyDescent="0.15">
      <c r="A28" s="822"/>
      <c r="B28" s="269" t="s">
        <v>211</v>
      </c>
      <c r="C28" s="291" t="s">
        <v>360</v>
      </c>
      <c r="D28" s="27">
        <v>160</v>
      </c>
      <c r="E28" s="188"/>
      <c r="F28" s="86"/>
      <c r="G28" s="27">
        <v>0</v>
      </c>
      <c r="H28" s="222"/>
      <c r="I28" s="86"/>
      <c r="J28" s="27">
        <v>0</v>
      </c>
      <c r="K28" s="222"/>
      <c r="L28" s="86"/>
      <c r="M28" s="27">
        <v>0</v>
      </c>
      <c r="N28" s="222"/>
      <c r="O28" s="86"/>
      <c r="P28" s="27">
        <v>0</v>
      </c>
      <c r="Q28" s="222"/>
      <c r="R28" s="29"/>
      <c r="S28" s="27">
        <v>0</v>
      </c>
      <c r="T28" s="222"/>
      <c r="U28" s="25"/>
      <c r="V28" s="751"/>
      <c r="Y28" s="31"/>
      <c r="Z28" s="31"/>
      <c r="AA28" s="31"/>
    </row>
    <row r="29" spans="1:27" ht="15" customHeight="1" thickBot="1" x14ac:dyDescent="0.2">
      <c r="A29" s="33">
        <f>SUM(D29,G29,J29,M29,P29,S29)</f>
        <v>31040</v>
      </c>
      <c r="B29" s="34"/>
      <c r="C29" s="35" t="s">
        <v>165</v>
      </c>
      <c r="D29" s="36">
        <f>SUM(D9:D28)</f>
        <v>24100</v>
      </c>
      <c r="E29" s="37">
        <f>SUM(E9:E28)</f>
        <v>0</v>
      </c>
      <c r="F29" s="35"/>
      <c r="G29" s="36">
        <f>SUM(G9:G28)</f>
        <v>0</v>
      </c>
      <c r="H29" s="37">
        <f>SUM(H9:H28)</f>
        <v>0</v>
      </c>
      <c r="I29" s="35" t="s">
        <v>165</v>
      </c>
      <c r="J29" s="36">
        <f>SUM(J9:J28)</f>
        <v>6940</v>
      </c>
      <c r="K29" s="37">
        <f>SUM(K9:K28)</f>
        <v>0</v>
      </c>
      <c r="L29" s="35"/>
      <c r="M29" s="36">
        <f>SUM(M9:M28)</f>
        <v>0</v>
      </c>
      <c r="N29" s="37">
        <f>SUM(N9:N28)</f>
        <v>0</v>
      </c>
      <c r="O29" s="35"/>
      <c r="P29" s="36">
        <f>SUM(P9:P28)</f>
        <v>0</v>
      </c>
      <c r="Q29" s="37">
        <f>SUM(Q9:Q28)</f>
        <v>0</v>
      </c>
      <c r="R29" s="35"/>
      <c r="S29" s="36">
        <f>SUM(S9:S28)</f>
        <v>0</v>
      </c>
      <c r="T29" s="37">
        <f>SUM(T9:T28)</f>
        <v>0</v>
      </c>
      <c r="U29" s="25"/>
      <c r="V29" s="751"/>
    </row>
    <row r="30" spans="1:27" ht="15" customHeight="1" x14ac:dyDescent="0.15">
      <c r="A30" s="837" t="s">
        <v>213</v>
      </c>
      <c r="B30" s="838"/>
      <c r="C30" s="838"/>
      <c r="D30" s="838"/>
      <c r="E30" s="92"/>
      <c r="F30" s="93"/>
      <c r="G30" s="94"/>
      <c r="H30" s="92"/>
      <c r="I30" s="93"/>
      <c r="J30" s="94"/>
      <c r="K30" s="92"/>
      <c r="L30" s="93"/>
      <c r="M30" s="94"/>
      <c r="N30" s="92"/>
      <c r="O30" s="93"/>
      <c r="P30" s="94"/>
      <c r="Q30" s="92"/>
      <c r="R30" s="93"/>
      <c r="S30" s="94"/>
      <c r="T30" s="95"/>
      <c r="U30" s="25"/>
      <c r="V30" s="751"/>
    </row>
    <row r="31" spans="1:27" ht="15" customHeight="1" thickBot="1" x14ac:dyDescent="0.2">
      <c r="A31" s="839"/>
      <c r="B31" s="840"/>
      <c r="C31" s="840"/>
      <c r="D31" s="840"/>
      <c r="E31" s="79"/>
      <c r="F31" s="77"/>
      <c r="G31" s="78"/>
      <c r="H31" s="79"/>
      <c r="I31" s="77"/>
      <c r="J31" s="78"/>
      <c r="K31" s="79"/>
      <c r="L31" s="77"/>
      <c r="M31" s="78"/>
      <c r="N31" s="79"/>
      <c r="O31" s="833" t="s">
        <v>518</v>
      </c>
      <c r="P31" s="833"/>
      <c r="Q31" s="833"/>
      <c r="R31" s="77"/>
      <c r="S31" s="78"/>
      <c r="T31" s="67"/>
      <c r="U31" s="25"/>
      <c r="V31" s="751"/>
    </row>
    <row r="32" spans="1:27" ht="15" customHeight="1" x14ac:dyDescent="0.15">
      <c r="A32" s="834" t="s">
        <v>208</v>
      </c>
      <c r="B32" s="828" t="s">
        <v>457</v>
      </c>
      <c r="C32" s="282" t="s">
        <v>563</v>
      </c>
      <c r="D32" s="283">
        <v>540</v>
      </c>
      <c r="E32" s="338"/>
      <c r="F32" s="336"/>
      <c r="G32" s="337">
        <v>0</v>
      </c>
      <c r="H32" s="284"/>
      <c r="I32" s="336" t="s">
        <v>365</v>
      </c>
      <c r="J32" s="337">
        <v>70</v>
      </c>
      <c r="K32" s="339"/>
      <c r="L32" s="336"/>
      <c r="M32" s="337">
        <v>0</v>
      </c>
      <c r="N32" s="284"/>
      <c r="O32" s="336" t="s">
        <v>519</v>
      </c>
      <c r="P32" s="534">
        <v>430</v>
      </c>
      <c r="Q32" s="339"/>
      <c r="R32" s="535"/>
      <c r="S32" s="337">
        <v>0</v>
      </c>
      <c r="T32" s="284"/>
      <c r="U32" s="25"/>
      <c r="V32" s="751"/>
    </row>
    <row r="33" spans="1:22" ht="15" customHeight="1" x14ac:dyDescent="0.15">
      <c r="A33" s="835"/>
      <c r="B33" s="829"/>
      <c r="C33" s="113" t="s">
        <v>361</v>
      </c>
      <c r="D33" s="32">
        <v>320</v>
      </c>
      <c r="E33" s="536"/>
      <c r="F33" s="212"/>
      <c r="G33" s="32">
        <v>0</v>
      </c>
      <c r="H33" s="224"/>
      <c r="I33" s="212"/>
      <c r="J33" s="32">
        <v>0</v>
      </c>
      <c r="K33" s="224"/>
      <c r="L33" s="212"/>
      <c r="M33" s="32">
        <v>0</v>
      </c>
      <c r="N33" s="224"/>
      <c r="O33" s="113"/>
      <c r="P33" s="32">
        <v>0</v>
      </c>
      <c r="Q33" s="224"/>
      <c r="R33" s="537"/>
      <c r="S33" s="32">
        <v>0</v>
      </c>
      <c r="T33" s="224"/>
      <c r="U33" s="25"/>
      <c r="V33" s="751"/>
    </row>
    <row r="34" spans="1:22" ht="15" customHeight="1" thickBot="1" x14ac:dyDescent="0.2">
      <c r="A34" s="33">
        <f>SUM(D34,G34,J34,M34,P34,S34)</f>
        <v>1360</v>
      </c>
      <c r="B34" s="34"/>
      <c r="C34" s="35" t="s">
        <v>165</v>
      </c>
      <c r="D34" s="36">
        <f>SUM(D32:D33)</f>
        <v>860</v>
      </c>
      <c r="E34" s="37">
        <f>SUM(E32:E33)</f>
        <v>0</v>
      </c>
      <c r="F34" s="35"/>
      <c r="G34" s="36">
        <f>SUM(G32:G33)</f>
        <v>0</v>
      </c>
      <c r="H34" s="37">
        <f>SUM(H32:H33)</f>
        <v>0</v>
      </c>
      <c r="I34" s="35" t="s">
        <v>165</v>
      </c>
      <c r="J34" s="36">
        <f>SUM(J32:J33)</f>
        <v>70</v>
      </c>
      <c r="K34" s="37">
        <f>SUM(K32:K33)</f>
        <v>0</v>
      </c>
      <c r="L34" s="35"/>
      <c r="M34" s="36">
        <f>SUM(M32:M33)</f>
        <v>0</v>
      </c>
      <c r="N34" s="37">
        <f>SUM(N32:N33)</f>
        <v>0</v>
      </c>
      <c r="O34" s="35"/>
      <c r="P34" s="36">
        <f>SUM(P32:P33)</f>
        <v>430</v>
      </c>
      <c r="Q34" s="37">
        <f>SUM(Q32:Q33)</f>
        <v>0</v>
      </c>
      <c r="R34" s="35"/>
      <c r="S34" s="36">
        <f>SUM(S32:S33)</f>
        <v>0</v>
      </c>
      <c r="T34" s="37">
        <f>SUM(T32:T33)</f>
        <v>0</v>
      </c>
      <c r="U34" s="25"/>
      <c r="V34" s="751"/>
    </row>
    <row r="35" spans="1:22" ht="15" customHeight="1" thickBot="1" x14ac:dyDescent="0.2">
      <c r="A35" s="334"/>
      <c r="B35" s="122"/>
      <c r="C35" s="93"/>
      <c r="D35" s="94"/>
      <c r="E35" s="92"/>
      <c r="F35" s="93"/>
      <c r="G35" s="94"/>
      <c r="H35" s="92"/>
      <c r="I35" s="93"/>
      <c r="J35" s="94"/>
      <c r="K35" s="92"/>
      <c r="L35" s="93"/>
      <c r="M35" s="94"/>
      <c r="N35" s="92"/>
      <c r="O35" s="93"/>
      <c r="P35" s="94"/>
      <c r="Q35" s="92"/>
      <c r="R35" s="93"/>
      <c r="S35" s="94"/>
      <c r="T35" s="95"/>
      <c r="U35" s="25"/>
      <c r="V35" s="751"/>
    </row>
    <row r="36" spans="1:22" ht="15" customHeight="1" thickBot="1" x14ac:dyDescent="0.2">
      <c r="A36" s="344">
        <f>SUM(D36,G36,J36,M36,P36,S36)</f>
        <v>32400</v>
      </c>
      <c r="B36" s="345"/>
      <c r="C36" s="346" t="s">
        <v>190</v>
      </c>
      <c r="D36" s="347">
        <f>SUM(D29,D34)</f>
        <v>24960</v>
      </c>
      <c r="E36" s="348">
        <f>SUM(E29,E34)</f>
        <v>0</v>
      </c>
      <c r="F36" s="346"/>
      <c r="G36" s="347">
        <f t="shared" ref="G36:H36" si="0">SUM(G29,G34)</f>
        <v>0</v>
      </c>
      <c r="H36" s="348">
        <f t="shared" si="0"/>
        <v>0</v>
      </c>
      <c r="I36" s="346" t="s">
        <v>190</v>
      </c>
      <c r="J36" s="347">
        <f t="shared" ref="J36:K36" si="1">SUM(J29,J34)</f>
        <v>7010</v>
      </c>
      <c r="K36" s="348">
        <f t="shared" si="1"/>
        <v>0</v>
      </c>
      <c r="L36" s="346"/>
      <c r="M36" s="347">
        <f t="shared" ref="M36:N36" si="2">SUM(M29,M34)</f>
        <v>0</v>
      </c>
      <c r="N36" s="348">
        <f t="shared" si="2"/>
        <v>0</v>
      </c>
      <c r="O36" s="346" t="s">
        <v>190</v>
      </c>
      <c r="P36" s="347">
        <f t="shared" ref="P36:Q36" si="3">SUM(P29,P34)</f>
        <v>430</v>
      </c>
      <c r="Q36" s="348">
        <f t="shared" si="3"/>
        <v>0</v>
      </c>
      <c r="R36" s="346"/>
      <c r="S36" s="347">
        <f t="shared" ref="S36:T36" si="4">SUM(S29,S34)</f>
        <v>0</v>
      </c>
      <c r="T36" s="348">
        <f t="shared" si="4"/>
        <v>0</v>
      </c>
      <c r="U36" s="25"/>
      <c r="V36" s="751"/>
    </row>
    <row r="37" spans="1:22" ht="13.5" customHeight="1" x14ac:dyDescent="0.15">
      <c r="A37" s="49"/>
      <c r="B37" s="49"/>
      <c r="C37" s="5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R37" s="51"/>
      <c r="S37" s="52"/>
      <c r="T37" s="52"/>
      <c r="V37" s="436"/>
    </row>
    <row r="38" spans="1:22" ht="17.25" customHeight="1" x14ac:dyDescent="0.15">
      <c r="A38" s="53"/>
      <c r="B38" s="53"/>
      <c r="C38" s="54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S38" s="31"/>
    </row>
    <row r="39" spans="1:22" ht="13.5" customHeight="1" x14ac:dyDescent="0.15"/>
    <row r="40" spans="1:22" ht="13.5" customHeight="1" x14ac:dyDescent="0.15"/>
    <row r="41" spans="1:22" ht="13.5" customHeight="1" x14ac:dyDescent="0.15">
      <c r="T41" s="55" t="str">
        <f>市郡別!T53</f>
        <v>(2025・04)</v>
      </c>
    </row>
    <row r="42" spans="1:22" ht="13.5" customHeight="1" x14ac:dyDescent="0.15"/>
    <row r="43" spans="1:22" ht="13.5" customHeight="1" x14ac:dyDescent="0.15"/>
    <row r="44" spans="1:22" ht="13.5" customHeight="1" x14ac:dyDescent="0.15">
      <c r="R44" s="181"/>
    </row>
    <row r="45" spans="1:22" ht="13.5" customHeight="1" x14ac:dyDescent="0.15">
      <c r="R45" s="181"/>
    </row>
    <row r="46" spans="1:22" x14ac:dyDescent="0.15">
      <c r="R46" s="181"/>
    </row>
    <row r="47" spans="1:22" x14ac:dyDescent="0.15">
      <c r="R47" s="181"/>
    </row>
    <row r="48" spans="1:22" x14ac:dyDescent="0.15">
      <c r="R48" s="181"/>
    </row>
  </sheetData>
  <mergeCells count="19">
    <mergeCell ref="T2:T5"/>
    <mergeCell ref="M3:N5"/>
    <mergeCell ref="O3:P5"/>
    <mergeCell ref="Q2:S5"/>
    <mergeCell ref="A2:F5"/>
    <mergeCell ref="G2:G5"/>
    <mergeCell ref="H2:K5"/>
    <mergeCell ref="L2:L5"/>
    <mergeCell ref="A7:B8"/>
    <mergeCell ref="B32:B33"/>
    <mergeCell ref="V9:V13"/>
    <mergeCell ref="B24:B27"/>
    <mergeCell ref="O31:Q31"/>
    <mergeCell ref="V14:V36"/>
    <mergeCell ref="A32:A33"/>
    <mergeCell ref="B20:B21"/>
    <mergeCell ref="A10:A28"/>
    <mergeCell ref="B10:B17"/>
    <mergeCell ref="A30:D31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E11 H32:H33 N32:N33 Q32:Q33 K32:K33 T32:T33 T9:T17 Q9:Q28 N9:N28 K15:K17 T19:T28 H9:H28 K22:K28 E26:E27" xr:uid="{00000000-0002-0000-04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ignoredErrors>
    <ignoredError sqref="S34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A43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SUM(E34,H34,K34,N34,Q34,T34)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/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844" t="s">
        <v>503</v>
      </c>
      <c r="B9" s="853" t="s">
        <v>501</v>
      </c>
      <c r="C9" s="218" t="s">
        <v>367</v>
      </c>
      <c r="D9" s="99">
        <v>2900</v>
      </c>
      <c r="E9" s="192"/>
      <c r="F9" s="100" t="s">
        <v>648</v>
      </c>
      <c r="G9" s="99">
        <v>920</v>
      </c>
      <c r="H9" s="193"/>
      <c r="I9" s="100" t="s">
        <v>376</v>
      </c>
      <c r="J9" s="99">
        <v>330</v>
      </c>
      <c r="K9" s="193"/>
      <c r="L9" s="261"/>
      <c r="M9" s="313"/>
      <c r="N9" s="229"/>
      <c r="O9" s="100"/>
      <c r="P9" s="100"/>
      <c r="Q9" s="229"/>
      <c r="R9" s="261"/>
      <c r="S9" s="100"/>
      <c r="T9" s="229"/>
      <c r="U9" s="25"/>
      <c r="V9" s="742" t="s">
        <v>836</v>
      </c>
    </row>
    <row r="10" spans="1:22" ht="15" customHeight="1" x14ac:dyDescent="0.15">
      <c r="A10" s="845"/>
      <c r="B10" s="854"/>
      <c r="C10" s="209"/>
      <c r="D10" s="30">
        <v>0</v>
      </c>
      <c r="E10" s="221">
        <v>0</v>
      </c>
      <c r="F10" s="211" t="s">
        <v>907</v>
      </c>
      <c r="G10" s="30">
        <v>750</v>
      </c>
      <c r="H10" s="201"/>
      <c r="I10" s="211" t="s">
        <v>377</v>
      </c>
      <c r="J10" s="30">
        <v>130</v>
      </c>
      <c r="K10" s="201"/>
      <c r="L10" s="316"/>
      <c r="M10" s="71"/>
      <c r="N10" s="223"/>
      <c r="O10" s="211"/>
      <c r="P10" s="211"/>
      <c r="Q10" s="223"/>
      <c r="R10" s="211"/>
      <c r="S10" s="211"/>
      <c r="T10" s="223"/>
      <c r="U10" s="25"/>
      <c r="V10" s="742"/>
    </row>
    <row r="11" spans="1:22" ht="15" customHeight="1" x14ac:dyDescent="0.15">
      <c r="A11" s="845"/>
      <c r="B11" s="854"/>
      <c r="C11" s="209" t="s">
        <v>368</v>
      </c>
      <c r="D11" s="30">
        <v>4670</v>
      </c>
      <c r="E11" s="198"/>
      <c r="F11" s="211"/>
      <c r="G11" s="30"/>
      <c r="H11" s="223"/>
      <c r="I11" s="211" t="s">
        <v>378</v>
      </c>
      <c r="J11" s="30">
        <v>430</v>
      </c>
      <c r="K11" s="201"/>
      <c r="L11" s="316"/>
      <c r="M11" s="540"/>
      <c r="N11" s="223"/>
      <c r="O11" s="211"/>
      <c r="P11" s="211"/>
      <c r="Q11" s="223"/>
      <c r="R11" s="316"/>
      <c r="S11" s="211"/>
      <c r="T11" s="223"/>
      <c r="U11" s="25"/>
      <c r="V11" s="742"/>
    </row>
    <row r="12" spans="1:22" ht="15" customHeight="1" x14ac:dyDescent="0.15">
      <c r="A12" s="845"/>
      <c r="B12" s="854"/>
      <c r="C12" s="209"/>
      <c r="D12" s="211"/>
      <c r="E12" s="221"/>
      <c r="F12" s="211"/>
      <c r="G12" s="30"/>
      <c r="H12" s="223"/>
      <c r="I12" s="211" t="s">
        <v>804</v>
      </c>
      <c r="J12" s="30"/>
      <c r="K12" s="223"/>
      <c r="L12" s="316"/>
      <c r="M12" s="540"/>
      <c r="N12" s="223"/>
      <c r="O12" s="211"/>
      <c r="P12" s="211"/>
      <c r="Q12" s="223"/>
      <c r="R12" s="211"/>
      <c r="S12" s="211"/>
      <c r="T12" s="223"/>
      <c r="U12" s="25"/>
      <c r="V12" s="742"/>
    </row>
    <row r="13" spans="1:22" ht="15" customHeight="1" x14ac:dyDescent="0.15">
      <c r="A13" s="845"/>
      <c r="B13" s="854"/>
      <c r="C13" s="209" t="s">
        <v>525</v>
      </c>
      <c r="D13" s="30">
        <v>3100</v>
      </c>
      <c r="E13" s="198"/>
      <c r="F13" s="211"/>
      <c r="G13" s="30"/>
      <c r="H13" s="223"/>
      <c r="I13" s="211" t="s">
        <v>379</v>
      </c>
      <c r="J13" s="30">
        <v>400</v>
      </c>
      <c r="K13" s="201"/>
      <c r="L13" s="316"/>
      <c r="M13" s="71"/>
      <c r="N13" s="223"/>
      <c r="O13" s="211"/>
      <c r="P13" s="211"/>
      <c r="Q13" s="223"/>
      <c r="R13" s="211"/>
      <c r="S13" s="211"/>
      <c r="T13" s="223"/>
      <c r="U13" s="25"/>
      <c r="V13" s="824"/>
    </row>
    <row r="14" spans="1:22" ht="15" customHeight="1" x14ac:dyDescent="0.15">
      <c r="A14" s="845"/>
      <c r="B14" s="854"/>
      <c r="C14" s="209"/>
      <c r="D14" s="540"/>
      <c r="E14" s="223"/>
      <c r="F14" s="211"/>
      <c r="G14" s="30"/>
      <c r="H14" s="223"/>
      <c r="I14" s="211" t="s">
        <v>387</v>
      </c>
      <c r="J14" s="30">
        <v>300</v>
      </c>
      <c r="K14" s="201"/>
      <c r="L14" s="316"/>
      <c r="M14" s="540"/>
      <c r="N14" s="223"/>
      <c r="O14" s="211"/>
      <c r="P14" s="211"/>
      <c r="Q14" s="223"/>
      <c r="R14" s="211"/>
      <c r="S14" s="211"/>
      <c r="T14" s="223"/>
      <c r="U14" s="25"/>
      <c r="V14" s="751" t="s">
        <v>844</v>
      </c>
    </row>
    <row r="15" spans="1:22" ht="15" customHeight="1" x14ac:dyDescent="0.15">
      <c r="A15" s="845"/>
      <c r="B15" s="854"/>
      <c r="C15" s="377" t="s">
        <v>646</v>
      </c>
      <c r="D15" s="30">
        <v>3050</v>
      </c>
      <c r="E15" s="198"/>
      <c r="F15" s="211" t="s">
        <v>646</v>
      </c>
      <c r="G15" s="30">
        <v>320</v>
      </c>
      <c r="H15" s="201"/>
      <c r="I15" s="211" t="s">
        <v>369</v>
      </c>
      <c r="J15" s="30">
        <v>210</v>
      </c>
      <c r="K15" s="201"/>
      <c r="L15" s="316"/>
      <c r="M15" s="540"/>
      <c r="N15" s="223"/>
      <c r="O15" s="211"/>
      <c r="P15" s="492"/>
      <c r="Q15" s="223"/>
      <c r="R15" s="211"/>
      <c r="S15" s="492"/>
      <c r="T15" s="223"/>
      <c r="U15" s="25"/>
      <c r="V15" s="752"/>
    </row>
    <row r="16" spans="1:22" ht="15" customHeight="1" x14ac:dyDescent="0.15">
      <c r="A16" s="845"/>
      <c r="B16" s="855"/>
      <c r="C16" s="409" t="s">
        <v>879</v>
      </c>
      <c r="D16" s="32"/>
      <c r="E16" s="225"/>
      <c r="F16" s="212"/>
      <c r="G16" s="32"/>
      <c r="H16" s="32"/>
      <c r="I16" s="409" t="s">
        <v>879</v>
      </c>
      <c r="J16" s="32"/>
      <c r="K16" s="224"/>
      <c r="L16" s="256"/>
      <c r="M16" s="541"/>
      <c r="N16" s="224"/>
      <c r="O16" s="212"/>
      <c r="P16" s="212"/>
      <c r="Q16" s="224"/>
      <c r="R16" s="212"/>
      <c r="S16" s="212"/>
      <c r="T16" s="224"/>
      <c r="U16" s="25"/>
      <c r="V16" s="752"/>
    </row>
    <row r="17" spans="1:27" ht="15" customHeight="1" x14ac:dyDescent="0.15">
      <c r="A17" s="846"/>
      <c r="B17" s="848" t="s">
        <v>502</v>
      </c>
      <c r="C17" s="291" t="s">
        <v>524</v>
      </c>
      <c r="D17" s="27">
        <v>2500</v>
      </c>
      <c r="E17" s="188"/>
      <c r="F17" s="86" t="s">
        <v>649</v>
      </c>
      <c r="G17" s="27">
        <v>380</v>
      </c>
      <c r="H17" s="189"/>
      <c r="I17" s="86" t="s">
        <v>380</v>
      </c>
      <c r="J17" s="64">
        <v>500</v>
      </c>
      <c r="K17" s="189"/>
      <c r="L17" s="291"/>
      <c r="M17" s="314"/>
      <c r="N17" s="222"/>
      <c r="O17" s="86"/>
      <c r="P17" s="86"/>
      <c r="Q17" s="222"/>
      <c r="R17" s="86"/>
      <c r="S17" s="86"/>
      <c r="T17" s="222"/>
      <c r="U17" s="25"/>
      <c r="V17" s="752"/>
    </row>
    <row r="18" spans="1:27" ht="15" customHeight="1" x14ac:dyDescent="0.15">
      <c r="A18" s="846"/>
      <c r="B18" s="849"/>
      <c r="C18" s="291"/>
      <c r="D18" s="27"/>
      <c r="E18" s="220"/>
      <c r="F18" s="86" t="s">
        <v>903</v>
      </c>
      <c r="G18" s="27">
        <v>500</v>
      </c>
      <c r="H18" s="189"/>
      <c r="I18" s="291"/>
      <c r="J18" s="64"/>
      <c r="K18" s="222"/>
      <c r="L18" s="291"/>
      <c r="M18" s="64"/>
      <c r="N18" s="222"/>
      <c r="O18" s="86"/>
      <c r="P18" s="86"/>
      <c r="Q18" s="222"/>
      <c r="R18" s="86"/>
      <c r="S18" s="86"/>
      <c r="T18" s="222"/>
      <c r="U18" s="25"/>
      <c r="V18" s="752"/>
      <c r="Y18" s="31"/>
      <c r="Z18" s="31"/>
      <c r="AA18" s="31"/>
    </row>
    <row r="19" spans="1:27" ht="15" customHeight="1" x14ac:dyDescent="0.15">
      <c r="A19" s="846"/>
      <c r="B19" s="849"/>
      <c r="C19" s="291" t="s">
        <v>370</v>
      </c>
      <c r="D19" s="27">
        <v>3000</v>
      </c>
      <c r="E19" s="188"/>
      <c r="F19" s="86" t="s">
        <v>904</v>
      </c>
      <c r="G19" s="27">
        <v>510</v>
      </c>
      <c r="H19" s="189"/>
      <c r="I19" s="86" t="s">
        <v>381</v>
      </c>
      <c r="J19" s="27">
        <v>390</v>
      </c>
      <c r="K19" s="189"/>
      <c r="L19" s="291"/>
      <c r="M19" s="64"/>
      <c r="N19" s="222"/>
      <c r="O19" s="86"/>
      <c r="P19" s="86"/>
      <c r="Q19" s="222"/>
      <c r="R19" s="291"/>
      <c r="S19" s="86"/>
      <c r="T19" s="222"/>
      <c r="U19" s="25"/>
      <c r="V19" s="752"/>
      <c r="Y19" s="31"/>
      <c r="Z19" s="31"/>
      <c r="AA19" s="31"/>
    </row>
    <row r="20" spans="1:27" ht="15" customHeight="1" x14ac:dyDescent="0.15">
      <c r="A20" s="846"/>
      <c r="B20" s="849"/>
      <c r="C20" s="291" t="s">
        <v>371</v>
      </c>
      <c r="D20" s="27">
        <v>2900</v>
      </c>
      <c r="E20" s="188"/>
      <c r="F20" s="86" t="s">
        <v>905</v>
      </c>
      <c r="G20" s="27">
        <v>320</v>
      </c>
      <c r="H20" s="189"/>
      <c r="I20" s="86" t="s">
        <v>382</v>
      </c>
      <c r="J20" s="27">
        <v>660</v>
      </c>
      <c r="K20" s="189"/>
      <c r="L20" s="291"/>
      <c r="M20" s="64"/>
      <c r="N20" s="222"/>
      <c r="O20" s="86"/>
      <c r="P20" s="86"/>
      <c r="Q20" s="222"/>
      <c r="R20" s="86"/>
      <c r="S20" s="86"/>
      <c r="T20" s="222"/>
      <c r="U20" s="25"/>
      <c r="V20" s="752"/>
    </row>
    <row r="21" spans="1:27" ht="15" customHeight="1" x14ac:dyDescent="0.15">
      <c r="A21" s="846"/>
      <c r="B21" s="850"/>
      <c r="C21" s="315" t="s">
        <v>906</v>
      </c>
      <c r="D21" s="103">
        <v>1800</v>
      </c>
      <c r="E21" s="200"/>
      <c r="F21" s="213"/>
      <c r="G21" s="213"/>
      <c r="H21" s="227"/>
      <c r="I21" s="213" t="s">
        <v>383</v>
      </c>
      <c r="J21" s="103">
        <v>180</v>
      </c>
      <c r="K21" s="199"/>
      <c r="L21" s="315"/>
      <c r="M21" s="204"/>
      <c r="N21" s="227"/>
      <c r="O21" s="213"/>
      <c r="P21" s="213"/>
      <c r="Q21" s="227"/>
      <c r="R21" s="86"/>
      <c r="S21" s="86"/>
      <c r="T21" s="222"/>
      <c r="U21" s="25"/>
      <c r="V21" s="752"/>
    </row>
    <row r="22" spans="1:27" ht="15" customHeight="1" x14ac:dyDescent="0.15">
      <c r="A22" s="846"/>
      <c r="B22" s="333" t="s">
        <v>216</v>
      </c>
      <c r="C22" s="386" t="s">
        <v>372</v>
      </c>
      <c r="D22" s="108">
        <v>1230</v>
      </c>
      <c r="E22" s="196"/>
      <c r="F22" s="217" t="s">
        <v>384</v>
      </c>
      <c r="G22" s="108">
        <v>170</v>
      </c>
      <c r="H22" s="195"/>
      <c r="I22" s="217" t="s">
        <v>384</v>
      </c>
      <c r="J22" s="108">
        <v>300</v>
      </c>
      <c r="K22" s="195"/>
      <c r="L22" s="332"/>
      <c r="M22" s="157"/>
      <c r="N22" s="231"/>
      <c r="O22" s="217"/>
      <c r="P22" s="490"/>
      <c r="Q22" s="231"/>
      <c r="R22" s="217"/>
      <c r="S22" s="490"/>
      <c r="T22" s="231"/>
      <c r="U22" s="25"/>
      <c r="V22" s="752"/>
    </row>
    <row r="23" spans="1:27" ht="15" customHeight="1" x14ac:dyDescent="0.15">
      <c r="A23" s="846"/>
      <c r="B23" s="851" t="s">
        <v>329</v>
      </c>
      <c r="C23" s="291" t="s">
        <v>549</v>
      </c>
      <c r="D23" s="27">
        <v>2920</v>
      </c>
      <c r="E23" s="188"/>
      <c r="F23" s="86" t="s">
        <v>650</v>
      </c>
      <c r="G23" s="86" t="s">
        <v>797</v>
      </c>
      <c r="H23" s="222"/>
      <c r="I23" s="86" t="s">
        <v>385</v>
      </c>
      <c r="J23" s="27">
        <v>470</v>
      </c>
      <c r="K23" s="189"/>
      <c r="L23" s="291"/>
      <c r="M23" s="314"/>
      <c r="N23" s="222"/>
      <c r="O23" s="86"/>
      <c r="P23" s="86"/>
      <c r="Q23" s="222"/>
      <c r="R23" s="86"/>
      <c r="S23" s="86"/>
      <c r="T23" s="222"/>
      <c r="U23" s="25"/>
      <c r="V23" s="752"/>
    </row>
    <row r="24" spans="1:27" ht="15" customHeight="1" x14ac:dyDescent="0.15">
      <c r="A24" s="846"/>
      <c r="B24" s="852"/>
      <c r="C24" s="291"/>
      <c r="D24" s="27"/>
      <c r="E24" s="220"/>
      <c r="F24" s="86"/>
      <c r="G24" s="27"/>
      <c r="H24" s="222"/>
      <c r="I24" s="86" t="s">
        <v>386</v>
      </c>
      <c r="J24" s="27">
        <v>300</v>
      </c>
      <c r="K24" s="189"/>
      <c r="L24" s="316"/>
      <c r="M24" s="71"/>
      <c r="N24" s="223"/>
      <c r="O24" s="211"/>
      <c r="P24" s="86"/>
      <c r="Q24" s="223"/>
      <c r="R24" s="86"/>
      <c r="S24" s="86"/>
      <c r="T24" s="222"/>
      <c r="U24" s="25"/>
      <c r="V24" s="752"/>
    </row>
    <row r="25" spans="1:27" ht="15" customHeight="1" x14ac:dyDescent="0.15">
      <c r="A25" s="846"/>
      <c r="B25" s="852"/>
      <c r="C25" s="291" t="s">
        <v>893</v>
      </c>
      <c r="D25" s="64">
        <v>5120</v>
      </c>
      <c r="E25" s="188"/>
      <c r="F25" s="86" t="s">
        <v>651</v>
      </c>
      <c r="G25" s="27">
        <v>770</v>
      </c>
      <c r="H25" s="189"/>
      <c r="I25" s="86" t="s">
        <v>900</v>
      </c>
      <c r="J25" s="27">
        <v>1170</v>
      </c>
      <c r="K25" s="189"/>
      <c r="L25" s="291"/>
      <c r="M25" s="64"/>
      <c r="N25" s="222"/>
      <c r="O25" s="291"/>
      <c r="P25" s="86"/>
      <c r="Q25" s="222"/>
      <c r="R25" s="86"/>
      <c r="S25" s="86"/>
      <c r="T25" s="222"/>
      <c r="U25" s="25"/>
      <c r="V25" s="752"/>
    </row>
    <row r="26" spans="1:27" ht="15" customHeight="1" x14ac:dyDescent="0.15">
      <c r="A26" s="846"/>
      <c r="B26" s="852"/>
      <c r="C26" s="291" t="s">
        <v>894</v>
      </c>
      <c r="D26" s="64"/>
      <c r="E26" s="220"/>
      <c r="F26" s="86" t="s">
        <v>647</v>
      </c>
      <c r="G26" s="103">
        <v>870</v>
      </c>
      <c r="H26" s="199"/>
      <c r="I26" s="86" t="s">
        <v>901</v>
      </c>
      <c r="J26" s="27"/>
      <c r="K26" s="222"/>
      <c r="L26" s="291"/>
      <c r="M26" s="64"/>
      <c r="N26" s="222"/>
      <c r="O26" s="291"/>
      <c r="P26" s="86"/>
      <c r="Q26" s="222"/>
      <c r="R26" s="86"/>
      <c r="S26" s="86"/>
      <c r="T26" s="222"/>
      <c r="U26" s="25"/>
      <c r="V26" s="752"/>
    </row>
    <row r="27" spans="1:27" ht="15" customHeight="1" x14ac:dyDescent="0.15">
      <c r="A27" s="846"/>
      <c r="B27" s="841" t="s">
        <v>520</v>
      </c>
      <c r="C27" s="542" t="s">
        <v>880</v>
      </c>
      <c r="D27" s="99">
        <v>520</v>
      </c>
      <c r="E27" s="192"/>
      <c r="F27" s="100"/>
      <c r="G27" s="163"/>
      <c r="H27" s="229"/>
      <c r="I27" s="100"/>
      <c r="J27" s="99">
        <v>0</v>
      </c>
      <c r="K27" s="229"/>
      <c r="L27" s="100"/>
      <c r="M27" s="99">
        <v>0</v>
      </c>
      <c r="N27" s="229">
        <v>0</v>
      </c>
      <c r="O27" s="100"/>
      <c r="P27" s="99"/>
      <c r="Q27" s="229"/>
      <c r="R27" s="100"/>
      <c r="S27" s="99"/>
      <c r="T27" s="229"/>
      <c r="U27" s="25"/>
      <c r="V27" s="752"/>
      <c r="Y27" s="43"/>
      <c r="Z27" s="25"/>
      <c r="AA27" s="25"/>
    </row>
    <row r="28" spans="1:27" ht="15" customHeight="1" x14ac:dyDescent="0.15">
      <c r="A28" s="846"/>
      <c r="B28" s="842"/>
      <c r="C28" s="377" t="s">
        <v>373</v>
      </c>
      <c r="D28" s="30">
        <v>80</v>
      </c>
      <c r="E28" s="198"/>
      <c r="F28" s="211"/>
      <c r="G28" s="30">
        <v>0</v>
      </c>
      <c r="H28" s="223"/>
      <c r="I28" s="211"/>
      <c r="J28" s="30">
        <v>0</v>
      </c>
      <c r="K28" s="223"/>
      <c r="L28" s="211"/>
      <c r="M28" s="30">
        <v>0</v>
      </c>
      <c r="N28" s="223">
        <v>0</v>
      </c>
      <c r="O28" s="211"/>
      <c r="P28" s="30"/>
      <c r="Q28" s="223"/>
      <c r="R28" s="211"/>
      <c r="S28" s="30"/>
      <c r="T28" s="223"/>
      <c r="U28" s="25"/>
      <c r="V28" s="752"/>
      <c r="Y28" s="31"/>
      <c r="Z28" s="31"/>
      <c r="AA28" s="31"/>
    </row>
    <row r="29" spans="1:27" ht="15" customHeight="1" x14ac:dyDescent="0.15">
      <c r="A29" s="846"/>
      <c r="B29" s="842"/>
      <c r="C29" s="377" t="s">
        <v>374</v>
      </c>
      <c r="D29" s="30">
        <v>70</v>
      </c>
      <c r="E29" s="198"/>
      <c r="F29" s="211"/>
      <c r="G29" s="30">
        <v>0</v>
      </c>
      <c r="H29" s="223">
        <v>0</v>
      </c>
      <c r="I29" s="211"/>
      <c r="J29" s="30">
        <v>0</v>
      </c>
      <c r="K29" s="223"/>
      <c r="L29" s="211"/>
      <c r="M29" s="30">
        <v>0</v>
      </c>
      <c r="N29" s="223">
        <v>0</v>
      </c>
      <c r="O29" s="211"/>
      <c r="P29" s="30">
        <v>0</v>
      </c>
      <c r="Q29" s="223"/>
      <c r="R29" s="211"/>
      <c r="S29" s="30">
        <v>0</v>
      </c>
      <c r="T29" s="223">
        <v>0</v>
      </c>
      <c r="U29" s="25"/>
      <c r="V29" s="752"/>
      <c r="Y29" s="31"/>
      <c r="Z29" s="31"/>
      <c r="AA29" s="31"/>
    </row>
    <row r="30" spans="1:27" ht="15" customHeight="1" x14ac:dyDescent="0.15">
      <c r="A30" s="846"/>
      <c r="B30" s="843"/>
      <c r="C30" s="409" t="s">
        <v>375</v>
      </c>
      <c r="D30" s="32">
        <v>150</v>
      </c>
      <c r="E30" s="536"/>
      <c r="F30" s="212"/>
      <c r="G30" s="32">
        <v>0</v>
      </c>
      <c r="H30" s="224">
        <v>0</v>
      </c>
      <c r="I30" s="212"/>
      <c r="J30" s="32">
        <v>0</v>
      </c>
      <c r="K30" s="224"/>
      <c r="L30" s="212"/>
      <c r="M30" s="32">
        <v>0</v>
      </c>
      <c r="N30" s="224"/>
      <c r="O30" s="212"/>
      <c r="P30" s="32">
        <v>0</v>
      </c>
      <c r="Q30" s="224">
        <v>0</v>
      </c>
      <c r="R30" s="212"/>
      <c r="S30" s="32">
        <v>0</v>
      </c>
      <c r="T30" s="224">
        <v>0</v>
      </c>
      <c r="U30" s="25"/>
      <c r="V30" s="752"/>
      <c r="Y30" s="31"/>
      <c r="Z30" s="31"/>
      <c r="AA30" s="31"/>
    </row>
    <row r="31" spans="1:27" ht="15" customHeight="1" x14ac:dyDescent="0.15">
      <c r="A31" s="846"/>
      <c r="B31" s="296" t="s">
        <v>461</v>
      </c>
      <c r="C31" s="261" t="s">
        <v>463</v>
      </c>
      <c r="D31" s="99">
        <v>360</v>
      </c>
      <c r="E31" s="192"/>
      <c r="F31" s="100"/>
      <c r="G31" s="99">
        <v>0</v>
      </c>
      <c r="H31" s="229">
        <v>0</v>
      </c>
      <c r="I31" s="100" t="s">
        <v>465</v>
      </c>
      <c r="J31" s="99">
        <v>50</v>
      </c>
      <c r="K31" s="193"/>
      <c r="L31" s="100"/>
      <c r="M31" s="99">
        <v>0</v>
      </c>
      <c r="N31" s="229"/>
      <c r="O31" s="100"/>
      <c r="P31" s="99">
        <v>0</v>
      </c>
      <c r="Q31" s="229">
        <v>0</v>
      </c>
      <c r="R31" s="100"/>
      <c r="S31" s="99">
        <v>0</v>
      </c>
      <c r="T31" s="229">
        <v>0</v>
      </c>
      <c r="U31" s="25"/>
      <c r="V31" s="752"/>
      <c r="Y31" s="31"/>
      <c r="Z31" s="31"/>
      <c r="AA31" s="31"/>
    </row>
    <row r="32" spans="1:27" ht="15" customHeight="1" thickBot="1" x14ac:dyDescent="0.2">
      <c r="A32" s="847"/>
      <c r="B32" s="295" t="s">
        <v>462</v>
      </c>
      <c r="C32" s="210" t="s">
        <v>464</v>
      </c>
      <c r="D32" s="47">
        <v>180</v>
      </c>
      <c r="E32" s="190"/>
      <c r="F32" s="210"/>
      <c r="G32" s="47">
        <v>0</v>
      </c>
      <c r="H32" s="228">
        <v>0</v>
      </c>
      <c r="I32" s="210" t="s">
        <v>466</v>
      </c>
      <c r="J32" s="47">
        <v>30</v>
      </c>
      <c r="K32" s="298"/>
      <c r="L32" s="210"/>
      <c r="M32" s="47">
        <v>0</v>
      </c>
      <c r="N32" s="232"/>
      <c r="O32" s="210"/>
      <c r="P32" s="47">
        <v>0</v>
      </c>
      <c r="Q32" s="232">
        <v>0</v>
      </c>
      <c r="R32" s="210"/>
      <c r="S32" s="47">
        <v>0</v>
      </c>
      <c r="T32" s="232">
        <v>0</v>
      </c>
      <c r="U32" s="25"/>
      <c r="V32" s="752"/>
      <c r="Y32" s="31"/>
      <c r="Z32" s="31"/>
      <c r="AA32" s="31"/>
    </row>
    <row r="33" spans="1:22" ht="15" customHeight="1" thickBot="1" x14ac:dyDescent="0.2">
      <c r="A33" s="334"/>
      <c r="B33" s="122"/>
      <c r="C33" s="93"/>
      <c r="D33" s="94"/>
      <c r="E33" s="92"/>
      <c r="F33" s="93"/>
      <c r="G33" s="94"/>
      <c r="H33" s="92"/>
      <c r="I33" s="93"/>
      <c r="J33" s="94"/>
      <c r="K33" s="92"/>
      <c r="L33" s="93"/>
      <c r="M33" s="94"/>
      <c r="N33" s="92"/>
      <c r="O33" s="93"/>
      <c r="P33" s="94"/>
      <c r="Q33" s="92"/>
      <c r="R33" s="93"/>
      <c r="S33" s="94"/>
      <c r="T33" s="95"/>
      <c r="U33" s="25"/>
      <c r="V33" s="752"/>
    </row>
    <row r="34" spans="1:22" ht="15" customHeight="1" thickBot="1" x14ac:dyDescent="0.2">
      <c r="A34" s="344">
        <f>SUM(D34,G34,J34,M34,P34,S34)</f>
        <v>45910</v>
      </c>
      <c r="B34" s="345"/>
      <c r="C34" s="346" t="s">
        <v>190</v>
      </c>
      <c r="D34" s="347">
        <f>SUM(D9:D32)</f>
        <v>34550</v>
      </c>
      <c r="E34" s="348">
        <f>SUM(E9:E32)</f>
        <v>0</v>
      </c>
      <c r="F34" s="346" t="s">
        <v>190</v>
      </c>
      <c r="G34" s="347">
        <f>SUM(G9:G32)</f>
        <v>5510</v>
      </c>
      <c r="H34" s="348">
        <f>SUM(H9:H32)</f>
        <v>0</v>
      </c>
      <c r="I34" s="346" t="s">
        <v>190</v>
      </c>
      <c r="J34" s="347">
        <f>SUM(J9:J32)</f>
        <v>5850</v>
      </c>
      <c r="K34" s="348">
        <f>SUM(K9:K32)</f>
        <v>0</v>
      </c>
      <c r="L34" s="346"/>
      <c r="M34" s="347">
        <f>SUM(M9:M32)</f>
        <v>0</v>
      </c>
      <c r="N34" s="348">
        <f>SUM(N9:N32)</f>
        <v>0</v>
      </c>
      <c r="O34" s="346"/>
      <c r="P34" s="347">
        <f>SUM(P9:P32)</f>
        <v>0</v>
      </c>
      <c r="Q34" s="348">
        <f>SUM(Q9:Q32)</f>
        <v>0</v>
      </c>
      <c r="R34" s="346"/>
      <c r="S34" s="347">
        <f>SUM(S9:S32)</f>
        <v>0</v>
      </c>
      <c r="T34" s="348">
        <f>SUM(T9:T32)</f>
        <v>0</v>
      </c>
      <c r="U34" s="25"/>
      <c r="V34" s="752"/>
    </row>
    <row r="35" spans="1:22" ht="13.5" customHeight="1" x14ac:dyDescent="0.15">
      <c r="A35" s="49"/>
      <c r="B35" s="49"/>
      <c r="C35" s="50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R35" s="51"/>
      <c r="S35" s="52"/>
      <c r="T35" s="52"/>
    </row>
    <row r="36" spans="1:22" ht="17.25" customHeight="1" x14ac:dyDescent="0.15">
      <c r="A36" s="53"/>
      <c r="B36" s="53"/>
      <c r="C36" s="54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S36" s="31"/>
    </row>
    <row r="37" spans="1:22" ht="13.5" customHeight="1" x14ac:dyDescent="0.15"/>
    <row r="38" spans="1:22" ht="13.5" customHeight="1" x14ac:dyDescent="0.15"/>
    <row r="39" spans="1:22" ht="13.5" customHeight="1" x14ac:dyDescent="0.15">
      <c r="T39" s="55" t="str">
        <f>市郡別!T53</f>
        <v>(2025・04)</v>
      </c>
    </row>
    <row r="40" spans="1:22" ht="13.5" customHeight="1" x14ac:dyDescent="0.15"/>
    <row r="41" spans="1:22" ht="13.5" customHeight="1" x14ac:dyDescent="0.15"/>
    <row r="42" spans="1:22" ht="13.5" customHeight="1" x14ac:dyDescent="0.15"/>
    <row r="43" spans="1:22" ht="13.5" customHeight="1" x14ac:dyDescent="0.15"/>
  </sheetData>
  <mergeCells count="16">
    <mergeCell ref="B27:B30"/>
    <mergeCell ref="A9:A32"/>
    <mergeCell ref="A7:B8"/>
    <mergeCell ref="B17:B21"/>
    <mergeCell ref="B23:B26"/>
    <mergeCell ref="B9:B16"/>
    <mergeCell ref="V14:V34"/>
    <mergeCell ref="Q2:S5"/>
    <mergeCell ref="T2:T5"/>
    <mergeCell ref="M3:N5"/>
    <mergeCell ref="O3:P5"/>
    <mergeCell ref="A2:F5"/>
    <mergeCell ref="G2:G5"/>
    <mergeCell ref="H2:K5"/>
    <mergeCell ref="L2:L5"/>
    <mergeCell ref="V9:V13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H27:H32 H21:H24 N9:N32 Q9:Q32 E12 T9:T32" xr:uid="{00000000-0002-0000-05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A36"/>
  <sheetViews>
    <sheetView showZeros="0" zoomScale="85" zoomScaleNormal="85" workbookViewId="0">
      <pane ySplit="8" topLeftCell="A9" activePane="bottomLeft" state="frozen"/>
      <selection activeCell="A4" sqref="A4:D4"/>
      <selection pane="bottomLeft" activeCell="A4" sqref="A4:D4"/>
    </sheetView>
  </sheetViews>
  <sheetFormatPr defaultColWidth="8.5" defaultRowHeight="13.5" x14ac:dyDescent="0.15"/>
  <cols>
    <col min="1" max="1" width="3.875" style="11" customWidth="1"/>
    <col min="2" max="2" width="7.5" style="11" customWidth="1"/>
    <col min="3" max="3" width="11.5" style="11" customWidth="1"/>
    <col min="4" max="5" width="8.125" style="11" customWidth="1"/>
    <col min="6" max="6" width="11.5" style="11" customWidth="1"/>
    <col min="7" max="8" width="8.125" style="11" customWidth="1"/>
    <col min="9" max="9" width="11.5" style="11" customWidth="1"/>
    <col min="10" max="11" width="8.125" style="11" customWidth="1"/>
    <col min="12" max="12" width="11.5" style="11" customWidth="1"/>
    <col min="13" max="14" width="8.125" style="11" customWidth="1"/>
    <col min="15" max="15" width="11.5" style="11" customWidth="1"/>
    <col min="16" max="17" width="8.125" style="11" customWidth="1"/>
    <col min="18" max="18" width="11.5" style="11" customWidth="1"/>
    <col min="19" max="20" width="8.125" style="11" customWidth="1"/>
    <col min="21" max="21" width="1.625" style="11" customWidth="1"/>
    <col min="22" max="22" width="3.5" style="11" customWidth="1"/>
    <col min="23" max="16384" width="8.5" style="11"/>
  </cols>
  <sheetData>
    <row r="1" spans="1:22" s="7" customFormat="1" ht="19.5" customHeight="1" x14ac:dyDescent="0.15">
      <c r="A1" s="1" t="s">
        <v>154</v>
      </c>
      <c r="B1" s="2"/>
      <c r="C1" s="2"/>
      <c r="D1" s="2"/>
      <c r="E1" s="2"/>
      <c r="F1" s="2"/>
      <c r="G1" s="3"/>
      <c r="H1" s="2" t="s">
        <v>155</v>
      </c>
      <c r="I1" s="2"/>
      <c r="J1" s="2"/>
      <c r="K1" s="3"/>
      <c r="L1" s="4" t="s">
        <v>156</v>
      </c>
      <c r="M1" s="2" t="s">
        <v>193</v>
      </c>
      <c r="N1" s="2"/>
      <c r="O1" s="2"/>
      <c r="P1" s="3"/>
      <c r="Q1" s="2" t="s">
        <v>157</v>
      </c>
      <c r="R1" s="2"/>
      <c r="S1" s="5"/>
      <c r="T1" s="6" t="s">
        <v>171</v>
      </c>
    </row>
    <row r="2" spans="1:22" ht="14.25" customHeight="1" x14ac:dyDescent="0.15">
      <c r="A2" s="781">
        <f>市郡別!A4</f>
        <v>0</v>
      </c>
      <c r="B2" s="782"/>
      <c r="C2" s="782"/>
      <c r="D2" s="782"/>
      <c r="E2" s="782"/>
      <c r="F2" s="782"/>
      <c r="G2" s="788" t="s">
        <v>189</v>
      </c>
      <c r="H2" s="791">
        <f>市郡別!F4</f>
        <v>0</v>
      </c>
      <c r="I2" s="791"/>
      <c r="J2" s="791"/>
      <c r="K2" s="792"/>
      <c r="L2" s="797">
        <f>市郡別!J4</f>
        <v>0</v>
      </c>
      <c r="M2" s="8" t="s">
        <v>169</v>
      </c>
      <c r="N2" s="9"/>
      <c r="O2" s="8" t="s">
        <v>170</v>
      </c>
      <c r="P2" s="10"/>
      <c r="Q2" s="757">
        <f>市郡別!O4</f>
        <v>0</v>
      </c>
      <c r="R2" s="758"/>
      <c r="S2" s="759"/>
      <c r="T2" s="766">
        <f>Q2</f>
        <v>0</v>
      </c>
    </row>
    <row r="3" spans="1:22" ht="14.25" customHeight="1" x14ac:dyDescent="0.15">
      <c r="A3" s="783"/>
      <c r="B3" s="784"/>
      <c r="C3" s="784"/>
      <c r="D3" s="784"/>
      <c r="E3" s="784"/>
      <c r="F3" s="784"/>
      <c r="G3" s="789"/>
      <c r="H3" s="793"/>
      <c r="I3" s="793"/>
      <c r="J3" s="793"/>
      <c r="K3" s="794"/>
      <c r="L3" s="798"/>
      <c r="M3" s="769">
        <f>SUM(E27,H27,K27,N27,Q27,T27)</f>
        <v>0</v>
      </c>
      <c r="N3" s="770"/>
      <c r="O3" s="775">
        <f>市郡別!L4</f>
        <v>0</v>
      </c>
      <c r="P3" s="776"/>
      <c r="Q3" s="760"/>
      <c r="R3" s="761"/>
      <c r="S3" s="762"/>
      <c r="T3" s="767"/>
    </row>
    <row r="4" spans="1:22" ht="14.25" customHeight="1" x14ac:dyDescent="0.15">
      <c r="A4" s="783"/>
      <c r="B4" s="784"/>
      <c r="C4" s="784"/>
      <c r="D4" s="784"/>
      <c r="E4" s="785"/>
      <c r="F4" s="784"/>
      <c r="G4" s="789"/>
      <c r="H4" s="793"/>
      <c r="I4" s="793"/>
      <c r="J4" s="793"/>
      <c r="K4" s="794"/>
      <c r="L4" s="798"/>
      <c r="M4" s="771"/>
      <c r="N4" s="772"/>
      <c r="O4" s="777"/>
      <c r="P4" s="778"/>
      <c r="Q4" s="760"/>
      <c r="R4" s="761"/>
      <c r="S4" s="762"/>
      <c r="T4" s="767"/>
    </row>
    <row r="5" spans="1:22" ht="14.25" customHeight="1" thickBot="1" x14ac:dyDescent="0.2">
      <c r="A5" s="786"/>
      <c r="B5" s="787"/>
      <c r="C5" s="787"/>
      <c r="D5" s="787"/>
      <c r="E5" s="787"/>
      <c r="F5" s="787"/>
      <c r="G5" s="790"/>
      <c r="H5" s="795"/>
      <c r="I5" s="795"/>
      <c r="J5" s="795"/>
      <c r="K5" s="796"/>
      <c r="L5" s="799"/>
      <c r="M5" s="773"/>
      <c r="N5" s="774"/>
      <c r="O5" s="779"/>
      <c r="P5" s="780"/>
      <c r="Q5" s="763"/>
      <c r="R5" s="764"/>
      <c r="S5" s="765"/>
      <c r="T5" s="768"/>
    </row>
    <row r="6" spans="1:22" ht="7.5" customHeight="1" thickBot="1" x14ac:dyDescent="0.2">
      <c r="I6" s="681"/>
    </row>
    <row r="7" spans="1:22" s="20" customFormat="1" ht="18" customHeight="1" thickBot="1" x14ac:dyDescent="0.2">
      <c r="A7" s="753" t="s">
        <v>168</v>
      </c>
      <c r="B7" s="754"/>
      <c r="C7" s="12" t="s">
        <v>194</v>
      </c>
      <c r="D7" s="13"/>
      <c r="E7" s="13"/>
      <c r="F7" s="12" t="s">
        <v>158</v>
      </c>
      <c r="G7" s="13"/>
      <c r="H7" s="14"/>
      <c r="I7" s="15" t="s">
        <v>159</v>
      </c>
      <c r="J7" s="13"/>
      <c r="K7" s="16"/>
      <c r="L7" s="15" t="s">
        <v>489</v>
      </c>
      <c r="M7" s="13"/>
      <c r="N7" s="16"/>
      <c r="O7" s="321" t="s">
        <v>161</v>
      </c>
      <c r="P7" s="13"/>
      <c r="Q7" s="14"/>
      <c r="R7" s="17" t="s">
        <v>186</v>
      </c>
      <c r="S7" s="13"/>
      <c r="T7" s="18"/>
      <c r="U7" s="19"/>
    </row>
    <row r="8" spans="1:22" ht="15.75" customHeight="1" x14ac:dyDescent="0.15">
      <c r="A8" s="755"/>
      <c r="B8" s="756"/>
      <c r="C8" s="21" t="s">
        <v>162</v>
      </c>
      <c r="D8" s="22" t="s">
        <v>163</v>
      </c>
      <c r="E8" s="23" t="s">
        <v>164</v>
      </c>
      <c r="F8" s="22" t="s">
        <v>162</v>
      </c>
      <c r="G8" s="22" t="s">
        <v>163</v>
      </c>
      <c r="H8" s="24" t="s">
        <v>164</v>
      </c>
      <c r="I8" s="22" t="s">
        <v>162</v>
      </c>
      <c r="J8" s="22" t="s">
        <v>163</v>
      </c>
      <c r="K8" s="24" t="s">
        <v>164</v>
      </c>
      <c r="L8" s="22" t="s">
        <v>162</v>
      </c>
      <c r="M8" s="22" t="s">
        <v>163</v>
      </c>
      <c r="N8" s="24" t="s">
        <v>164</v>
      </c>
      <c r="O8" s="22" t="s">
        <v>162</v>
      </c>
      <c r="P8" s="22" t="s">
        <v>163</v>
      </c>
      <c r="Q8" s="24" t="s">
        <v>164</v>
      </c>
      <c r="R8" s="22" t="s">
        <v>162</v>
      </c>
      <c r="S8" s="22" t="s">
        <v>163</v>
      </c>
      <c r="T8" s="24" t="s">
        <v>164</v>
      </c>
      <c r="U8" s="25"/>
    </row>
    <row r="9" spans="1:22" ht="15" customHeight="1" x14ac:dyDescent="0.15">
      <c r="A9" s="844" t="s">
        <v>505</v>
      </c>
      <c r="B9" s="123"/>
      <c r="C9" s="86" t="s">
        <v>388</v>
      </c>
      <c r="D9" s="27">
        <v>270</v>
      </c>
      <c r="E9" s="188"/>
      <c r="F9" s="86"/>
      <c r="G9" s="27">
        <v>0</v>
      </c>
      <c r="H9" s="222"/>
      <c r="I9" s="86"/>
      <c r="J9" s="27">
        <v>0</v>
      </c>
      <c r="K9" s="222"/>
      <c r="L9" s="86"/>
      <c r="M9" s="27">
        <v>0</v>
      </c>
      <c r="N9" s="222"/>
      <c r="O9" s="29"/>
      <c r="P9" s="27"/>
      <c r="Q9" s="28"/>
      <c r="R9" s="29"/>
      <c r="S9" s="27"/>
      <c r="T9" s="28"/>
      <c r="U9" s="25"/>
      <c r="V9" s="742" t="s">
        <v>837</v>
      </c>
    </row>
    <row r="10" spans="1:22" ht="15" customHeight="1" x14ac:dyDescent="0.15">
      <c r="A10" s="845"/>
      <c r="B10" s="84" t="s">
        <v>217</v>
      </c>
      <c r="C10" s="86" t="s">
        <v>542</v>
      </c>
      <c r="D10" s="27">
        <v>60</v>
      </c>
      <c r="E10" s="188"/>
      <c r="F10" s="86"/>
      <c r="G10" s="27">
        <v>0</v>
      </c>
      <c r="H10" s="222"/>
      <c r="I10" s="86"/>
      <c r="J10" s="27">
        <v>0</v>
      </c>
      <c r="K10" s="222"/>
      <c r="L10" s="86"/>
      <c r="M10" s="27">
        <v>0</v>
      </c>
      <c r="N10" s="222"/>
      <c r="O10" s="29"/>
      <c r="P10" s="27"/>
      <c r="Q10" s="28"/>
      <c r="R10" s="29"/>
      <c r="S10" s="27"/>
      <c r="T10" s="28"/>
      <c r="U10" s="25"/>
      <c r="V10" s="742"/>
    </row>
    <row r="11" spans="1:22" ht="15" customHeight="1" x14ac:dyDescent="0.15">
      <c r="A11" s="845"/>
      <c r="B11" s="110" t="s">
        <v>218</v>
      </c>
      <c r="C11" s="86" t="s">
        <v>543</v>
      </c>
      <c r="D11" s="27">
        <v>170</v>
      </c>
      <c r="E11" s="188"/>
      <c r="F11" s="86"/>
      <c r="G11" s="27">
        <v>0</v>
      </c>
      <c r="H11" s="222"/>
      <c r="I11" s="86"/>
      <c r="J11" s="27">
        <v>0</v>
      </c>
      <c r="K11" s="222"/>
      <c r="L11" s="86"/>
      <c r="M11" s="27">
        <v>0</v>
      </c>
      <c r="N11" s="222"/>
      <c r="O11" s="26"/>
      <c r="P11" s="27"/>
      <c r="Q11" s="28"/>
      <c r="R11" s="29"/>
      <c r="S11" s="27"/>
      <c r="T11" s="28"/>
      <c r="U11" s="25"/>
      <c r="V11" s="742"/>
    </row>
    <row r="12" spans="1:22" ht="15" customHeight="1" x14ac:dyDescent="0.15">
      <c r="A12" s="845"/>
      <c r="B12" s="124">
        <f>SUM(D9:D12)</f>
        <v>630</v>
      </c>
      <c r="C12" s="210" t="s">
        <v>389</v>
      </c>
      <c r="D12" s="47">
        <v>130</v>
      </c>
      <c r="E12" s="190"/>
      <c r="F12" s="210"/>
      <c r="G12" s="47">
        <v>0</v>
      </c>
      <c r="H12" s="228"/>
      <c r="I12" s="210"/>
      <c r="J12" s="47">
        <v>0</v>
      </c>
      <c r="K12" s="228"/>
      <c r="L12" s="210"/>
      <c r="M12" s="47">
        <v>0</v>
      </c>
      <c r="N12" s="228"/>
      <c r="O12" s="46"/>
      <c r="P12" s="47"/>
      <c r="Q12" s="114"/>
      <c r="R12" s="68"/>
      <c r="S12" s="47"/>
      <c r="T12" s="114"/>
      <c r="U12" s="25"/>
      <c r="V12" s="742"/>
    </row>
    <row r="13" spans="1:22" ht="15" customHeight="1" x14ac:dyDescent="0.15">
      <c r="A13" s="845"/>
      <c r="B13" s="856" t="s">
        <v>219</v>
      </c>
      <c r="C13" s="86" t="s">
        <v>390</v>
      </c>
      <c r="D13" s="27">
        <v>380</v>
      </c>
      <c r="E13" s="188"/>
      <c r="F13" s="86"/>
      <c r="G13" s="27">
        <v>0</v>
      </c>
      <c r="H13" s="222"/>
      <c r="I13" s="86"/>
      <c r="J13" s="27">
        <v>0</v>
      </c>
      <c r="K13" s="222"/>
      <c r="L13" s="86"/>
      <c r="M13" s="27">
        <v>0</v>
      </c>
      <c r="N13" s="222"/>
      <c r="O13" s="26"/>
      <c r="P13" s="27"/>
      <c r="Q13" s="28"/>
      <c r="R13" s="29"/>
      <c r="S13" s="27"/>
      <c r="T13" s="28"/>
      <c r="U13" s="25"/>
      <c r="V13" s="742"/>
    </row>
    <row r="14" spans="1:22" ht="15" customHeight="1" x14ac:dyDescent="0.15">
      <c r="A14" s="845"/>
      <c r="B14" s="857"/>
      <c r="C14" s="86" t="s">
        <v>391</v>
      </c>
      <c r="D14" s="27">
        <v>410</v>
      </c>
      <c r="E14" s="188"/>
      <c r="F14" s="86"/>
      <c r="G14" s="27">
        <v>0</v>
      </c>
      <c r="H14" s="222"/>
      <c r="I14" s="86"/>
      <c r="J14" s="27">
        <v>0</v>
      </c>
      <c r="K14" s="222"/>
      <c r="L14" s="86"/>
      <c r="M14" s="27">
        <v>0</v>
      </c>
      <c r="N14" s="222"/>
      <c r="O14" s="26"/>
      <c r="P14" s="27"/>
      <c r="Q14" s="28"/>
      <c r="R14" s="29"/>
      <c r="S14" s="27"/>
      <c r="T14" s="28"/>
      <c r="U14" s="25"/>
      <c r="V14" s="751" t="s">
        <v>845</v>
      </c>
    </row>
    <row r="15" spans="1:22" ht="15" customHeight="1" x14ac:dyDescent="0.15">
      <c r="A15" s="845"/>
      <c r="B15" s="124">
        <f>SUM(D13:D15)</f>
        <v>1000</v>
      </c>
      <c r="C15" s="317" t="s">
        <v>392</v>
      </c>
      <c r="D15" s="47">
        <v>210</v>
      </c>
      <c r="E15" s="190"/>
      <c r="F15" s="210"/>
      <c r="G15" s="47">
        <v>0</v>
      </c>
      <c r="H15" s="228"/>
      <c r="I15" s="210"/>
      <c r="J15" s="47">
        <v>0</v>
      </c>
      <c r="K15" s="228"/>
      <c r="L15" s="210"/>
      <c r="M15" s="47">
        <v>0</v>
      </c>
      <c r="N15" s="228"/>
      <c r="O15" s="46"/>
      <c r="P15" s="47"/>
      <c r="Q15" s="114"/>
      <c r="R15" s="68"/>
      <c r="S15" s="47"/>
      <c r="T15" s="114"/>
      <c r="U15" s="25"/>
      <c r="V15" s="752"/>
    </row>
    <row r="16" spans="1:22" ht="15" customHeight="1" x14ac:dyDescent="0.15">
      <c r="A16" s="845"/>
      <c r="B16" s="856" t="s">
        <v>220</v>
      </c>
      <c r="C16" s="291" t="s">
        <v>393</v>
      </c>
      <c r="D16" s="27">
        <v>370</v>
      </c>
      <c r="E16" s="188"/>
      <c r="F16" s="86"/>
      <c r="G16" s="27">
        <v>0</v>
      </c>
      <c r="H16" s="222"/>
      <c r="I16" s="86"/>
      <c r="J16" s="27">
        <v>0</v>
      </c>
      <c r="K16" s="222"/>
      <c r="L16" s="86"/>
      <c r="M16" s="27">
        <v>0</v>
      </c>
      <c r="N16" s="222"/>
      <c r="O16" s="26"/>
      <c r="P16" s="27"/>
      <c r="Q16" s="28"/>
      <c r="R16" s="29"/>
      <c r="S16" s="27"/>
      <c r="T16" s="28"/>
      <c r="U16" s="25"/>
      <c r="V16" s="752"/>
    </row>
    <row r="17" spans="1:27" ht="15" customHeight="1" x14ac:dyDescent="0.15">
      <c r="A17" s="845"/>
      <c r="B17" s="857"/>
      <c r="C17" s="291" t="s">
        <v>394</v>
      </c>
      <c r="D17" s="27">
        <v>240</v>
      </c>
      <c r="E17" s="188"/>
      <c r="F17" s="86"/>
      <c r="G17" s="27">
        <v>0</v>
      </c>
      <c r="H17" s="222"/>
      <c r="I17" s="86"/>
      <c r="J17" s="27">
        <v>0</v>
      </c>
      <c r="K17" s="222"/>
      <c r="L17" s="86"/>
      <c r="M17" s="27">
        <v>0</v>
      </c>
      <c r="N17" s="222"/>
      <c r="O17" s="26"/>
      <c r="P17" s="27"/>
      <c r="Q17" s="28"/>
      <c r="R17" s="29"/>
      <c r="S17" s="27"/>
      <c r="T17" s="28"/>
      <c r="U17" s="25"/>
      <c r="V17" s="752"/>
    </row>
    <row r="18" spans="1:27" ht="15" customHeight="1" x14ac:dyDescent="0.15">
      <c r="A18" s="845"/>
      <c r="B18" s="110" t="s">
        <v>221</v>
      </c>
      <c r="C18" s="291" t="s">
        <v>395</v>
      </c>
      <c r="D18" s="27">
        <v>170</v>
      </c>
      <c r="E18" s="188"/>
      <c r="F18" s="86"/>
      <c r="G18" s="27">
        <v>0</v>
      </c>
      <c r="H18" s="222"/>
      <c r="I18" s="86"/>
      <c r="J18" s="27"/>
      <c r="K18" s="222"/>
      <c r="L18" s="86"/>
      <c r="M18" s="27">
        <v>0</v>
      </c>
      <c r="N18" s="222"/>
      <c r="O18" s="26"/>
      <c r="P18" s="27"/>
      <c r="Q18" s="28"/>
      <c r="R18" s="29"/>
      <c r="S18" s="27"/>
      <c r="T18" s="28"/>
      <c r="U18" s="25"/>
      <c r="V18" s="752"/>
    </row>
    <row r="19" spans="1:27" ht="15" customHeight="1" x14ac:dyDescent="0.15">
      <c r="A19" s="845"/>
      <c r="B19" s="125"/>
      <c r="C19" s="291" t="s">
        <v>396</v>
      </c>
      <c r="D19" s="27">
        <v>500</v>
      </c>
      <c r="E19" s="188"/>
      <c r="F19" s="86"/>
      <c r="G19" s="27">
        <v>0</v>
      </c>
      <c r="H19" s="222"/>
      <c r="I19" s="86"/>
      <c r="J19" s="27">
        <v>0</v>
      </c>
      <c r="K19" s="222"/>
      <c r="L19" s="86"/>
      <c r="M19" s="27">
        <v>0</v>
      </c>
      <c r="N19" s="222"/>
      <c r="O19" s="26"/>
      <c r="P19" s="27"/>
      <c r="Q19" s="28"/>
      <c r="R19" s="29"/>
      <c r="S19" s="27"/>
      <c r="T19" s="28"/>
      <c r="U19" s="25"/>
      <c r="V19" s="752"/>
      <c r="Y19" s="31"/>
      <c r="Z19" s="31"/>
      <c r="AA19" s="31"/>
    </row>
    <row r="20" spans="1:27" ht="15" customHeight="1" x14ac:dyDescent="0.15">
      <c r="A20" s="845"/>
      <c r="B20" s="124">
        <f>SUM(D16:D20,G16:G20,J16:J20,M16:M20,P16:P20,S16:S20)</f>
        <v>1410</v>
      </c>
      <c r="C20" s="317" t="s">
        <v>397</v>
      </c>
      <c r="D20" s="47">
        <v>130</v>
      </c>
      <c r="E20" s="190"/>
      <c r="F20" s="210"/>
      <c r="G20" s="47">
        <v>0</v>
      </c>
      <c r="H20" s="228"/>
      <c r="I20" s="210"/>
      <c r="J20" s="47">
        <v>0</v>
      </c>
      <c r="K20" s="228"/>
      <c r="L20" s="210"/>
      <c r="M20" s="47">
        <v>0</v>
      </c>
      <c r="N20" s="228"/>
      <c r="O20" s="46"/>
      <c r="P20" s="47"/>
      <c r="Q20" s="114"/>
      <c r="R20" s="68"/>
      <c r="S20" s="47"/>
      <c r="T20" s="114"/>
      <c r="U20" s="25"/>
      <c r="V20" s="752"/>
      <c r="Y20" s="31"/>
      <c r="Z20" s="31"/>
      <c r="AA20" s="31"/>
    </row>
    <row r="21" spans="1:27" ht="15" customHeight="1" x14ac:dyDescent="0.15">
      <c r="A21" s="845"/>
      <c r="B21" s="126" t="s">
        <v>222</v>
      </c>
      <c r="C21" s="261" t="s">
        <v>398</v>
      </c>
      <c r="D21" s="99">
        <v>1050</v>
      </c>
      <c r="E21" s="192"/>
      <c r="F21" s="100"/>
      <c r="G21" s="99"/>
      <c r="H21" s="229"/>
      <c r="I21" s="100" t="s">
        <v>402</v>
      </c>
      <c r="J21" s="99">
        <v>140</v>
      </c>
      <c r="K21" s="193"/>
      <c r="L21" s="100"/>
      <c r="M21" s="99"/>
      <c r="N21" s="229"/>
      <c r="O21" s="101"/>
      <c r="P21" s="99"/>
      <c r="Q21" s="118"/>
      <c r="R21" s="98"/>
      <c r="S21" s="99"/>
      <c r="T21" s="118"/>
      <c r="U21" s="25"/>
      <c r="V21" s="752"/>
      <c r="Y21" s="31"/>
      <c r="Z21" s="31"/>
      <c r="AA21" s="31"/>
    </row>
    <row r="22" spans="1:27" ht="15" customHeight="1" x14ac:dyDescent="0.15">
      <c r="A22" s="845"/>
      <c r="B22" s="110" t="s">
        <v>223</v>
      </c>
      <c r="C22" s="291" t="s">
        <v>399</v>
      </c>
      <c r="D22" s="27">
        <v>350</v>
      </c>
      <c r="E22" s="188"/>
      <c r="F22" s="86"/>
      <c r="G22" s="27">
        <v>0</v>
      </c>
      <c r="H22" s="222"/>
      <c r="I22" s="86"/>
      <c r="J22" s="27">
        <v>0</v>
      </c>
      <c r="K22" s="222"/>
      <c r="L22" s="86"/>
      <c r="M22" s="27">
        <v>0</v>
      </c>
      <c r="N22" s="222"/>
      <c r="O22" s="26"/>
      <c r="P22" s="27"/>
      <c r="Q22" s="28"/>
      <c r="R22" s="29"/>
      <c r="S22" s="27"/>
      <c r="T22" s="28"/>
      <c r="U22" s="25"/>
      <c r="V22" s="752"/>
    </row>
    <row r="23" spans="1:27" ht="15" customHeight="1" x14ac:dyDescent="0.15">
      <c r="A23" s="860"/>
      <c r="B23" s="45">
        <f>SUM(D21:D23,G21:G23,J21:J23,M21:M23,P21:P23,S21:S23)</f>
        <v>1660</v>
      </c>
      <c r="C23" s="317" t="s">
        <v>400</v>
      </c>
      <c r="D23" s="47">
        <v>120</v>
      </c>
      <c r="E23" s="190"/>
      <c r="F23" s="210"/>
      <c r="G23" s="47">
        <v>0</v>
      </c>
      <c r="H23" s="228"/>
      <c r="I23" s="210"/>
      <c r="J23" s="47">
        <v>0</v>
      </c>
      <c r="K23" s="228"/>
      <c r="L23" s="210"/>
      <c r="M23" s="47">
        <v>0</v>
      </c>
      <c r="N23" s="228"/>
      <c r="O23" s="46"/>
      <c r="P23" s="47"/>
      <c r="Q23" s="114"/>
      <c r="R23" s="68"/>
      <c r="S23" s="47"/>
      <c r="T23" s="114"/>
      <c r="U23" s="25"/>
      <c r="V23" s="752"/>
    </row>
    <row r="24" spans="1:27" ht="15" customHeight="1" x14ac:dyDescent="0.15">
      <c r="A24" s="858" t="s">
        <v>330</v>
      </c>
      <c r="B24" s="84" t="s">
        <v>224</v>
      </c>
      <c r="C24" s="291" t="s">
        <v>401</v>
      </c>
      <c r="D24" s="27"/>
      <c r="E24" s="220"/>
      <c r="F24" s="86" t="s">
        <v>401</v>
      </c>
      <c r="G24" s="27"/>
      <c r="H24" s="222"/>
      <c r="I24" s="86"/>
      <c r="J24" s="27">
        <v>0</v>
      </c>
      <c r="K24" s="222"/>
      <c r="L24" s="86"/>
      <c r="M24" s="27">
        <v>0</v>
      </c>
      <c r="N24" s="222"/>
      <c r="O24" s="26"/>
      <c r="P24" s="27"/>
      <c r="Q24" s="28"/>
      <c r="R24" s="29"/>
      <c r="S24" s="27"/>
      <c r="T24" s="28"/>
      <c r="U24" s="25"/>
      <c r="V24" s="752"/>
    </row>
    <row r="25" spans="1:27" ht="15" customHeight="1" thickBot="1" x14ac:dyDescent="0.2">
      <c r="A25" s="859"/>
      <c r="B25" s="124">
        <f>SUM(D24:D25,G24:G25,J24:J25,M24:M25,P24:P25,S24:S25)</f>
        <v>0</v>
      </c>
      <c r="C25" s="861" t="s">
        <v>863</v>
      </c>
      <c r="D25" s="862"/>
      <c r="E25" s="863"/>
      <c r="F25" s="210" t="s">
        <v>881</v>
      </c>
      <c r="G25" s="47"/>
      <c r="H25" s="228"/>
      <c r="I25" s="210"/>
      <c r="J25" s="47">
        <v>0</v>
      </c>
      <c r="K25" s="228"/>
      <c r="L25" s="210"/>
      <c r="M25" s="47">
        <v>0</v>
      </c>
      <c r="N25" s="228"/>
      <c r="O25" s="46"/>
      <c r="P25" s="47"/>
      <c r="Q25" s="114"/>
      <c r="R25" s="68"/>
      <c r="S25" s="47"/>
      <c r="T25" s="114"/>
      <c r="U25" s="25"/>
      <c r="V25" s="752"/>
    </row>
    <row r="26" spans="1:27" ht="15" customHeight="1" thickBot="1" x14ac:dyDescent="0.2">
      <c r="A26" s="334"/>
      <c r="B26" s="122"/>
      <c r="C26" s="93"/>
      <c r="D26" s="94"/>
      <c r="E26" s="92"/>
      <c r="F26" s="93"/>
      <c r="G26" s="94"/>
      <c r="H26" s="92"/>
      <c r="I26" s="93"/>
      <c r="J26" s="94"/>
      <c r="K26" s="92"/>
      <c r="L26" s="93"/>
      <c r="M26" s="94"/>
      <c r="N26" s="92"/>
      <c r="O26" s="93"/>
      <c r="P26" s="94"/>
      <c r="Q26" s="92"/>
      <c r="R26" s="93"/>
      <c r="S26" s="94"/>
      <c r="T26" s="95"/>
      <c r="U26" s="25"/>
      <c r="V26" s="752"/>
    </row>
    <row r="27" spans="1:27" ht="15" customHeight="1" thickBot="1" x14ac:dyDescent="0.2">
      <c r="A27" s="344">
        <f>SUM(D27,G27,J27,M27,P27,S27)</f>
        <v>4700</v>
      </c>
      <c r="B27" s="345"/>
      <c r="C27" s="346" t="s">
        <v>190</v>
      </c>
      <c r="D27" s="347">
        <f>SUM(D9:D25)</f>
        <v>4560</v>
      </c>
      <c r="E27" s="348">
        <f>SUM(E9:E25)</f>
        <v>0</v>
      </c>
      <c r="F27" s="346"/>
      <c r="G27" s="347">
        <f>SUM(G9:G25)</f>
        <v>0</v>
      </c>
      <c r="H27" s="348">
        <f>SUM(H9:H25)</f>
        <v>0</v>
      </c>
      <c r="I27" s="346" t="s">
        <v>190</v>
      </c>
      <c r="J27" s="347">
        <f>SUM(J9:J25)</f>
        <v>140</v>
      </c>
      <c r="K27" s="348">
        <f>SUM(K9:K25)</f>
        <v>0</v>
      </c>
      <c r="L27" s="346"/>
      <c r="M27" s="347"/>
      <c r="N27" s="348"/>
      <c r="O27" s="346"/>
      <c r="P27" s="347"/>
      <c r="Q27" s="348"/>
      <c r="R27" s="346"/>
      <c r="S27" s="347">
        <f>SUM(S9:S25)</f>
        <v>0</v>
      </c>
      <c r="T27" s="348">
        <f>SUM(T9:T25)</f>
        <v>0</v>
      </c>
      <c r="U27" s="25"/>
      <c r="V27" s="752"/>
    </row>
    <row r="28" spans="1:27" ht="13.5" customHeight="1" x14ac:dyDescent="0.15">
      <c r="A28" s="49"/>
      <c r="B28" s="49"/>
      <c r="C28" s="5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R28" s="51"/>
      <c r="S28" s="52"/>
      <c r="T28" s="52"/>
      <c r="V28" s="436"/>
    </row>
    <row r="29" spans="1:27" ht="17.25" customHeight="1" x14ac:dyDescent="0.15">
      <c r="A29" s="53"/>
      <c r="B29" s="53"/>
      <c r="C29" s="54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S29" s="31"/>
      <c r="V29" s="436"/>
    </row>
    <row r="30" spans="1:27" ht="13.5" customHeight="1" x14ac:dyDescent="0.15">
      <c r="V30" s="436"/>
    </row>
    <row r="31" spans="1:27" ht="13.5" customHeight="1" x14ac:dyDescent="0.15"/>
    <row r="32" spans="1:27" ht="13.5" customHeight="1" x14ac:dyDescent="0.15">
      <c r="T32" s="55" t="str">
        <f>市郡別!T53</f>
        <v>(2025・04)</v>
      </c>
    </row>
    <row r="33" ht="13.5" customHeight="1" x14ac:dyDescent="0.15"/>
    <row r="34" ht="13.5" customHeight="1" x14ac:dyDescent="0.15"/>
    <row r="35" ht="13.5" customHeight="1" x14ac:dyDescent="0.15"/>
    <row r="36" ht="13.5" customHeight="1" x14ac:dyDescent="0.15"/>
  </sheetData>
  <mergeCells count="16">
    <mergeCell ref="Q2:S5"/>
    <mergeCell ref="T2:T5"/>
    <mergeCell ref="M3:N5"/>
    <mergeCell ref="O3:P5"/>
    <mergeCell ref="A2:F5"/>
    <mergeCell ref="G2:G5"/>
    <mergeCell ref="H2:K5"/>
    <mergeCell ref="L2:L5"/>
    <mergeCell ref="A7:B8"/>
    <mergeCell ref="V9:V13"/>
    <mergeCell ref="B13:B14"/>
    <mergeCell ref="B16:B17"/>
    <mergeCell ref="A24:A25"/>
    <mergeCell ref="A9:A23"/>
    <mergeCell ref="C25:E25"/>
    <mergeCell ref="V14:V27"/>
  </mergeCells>
  <phoneticPr fontId="5"/>
  <dataValidations count="1">
    <dataValidation type="whole" allowBlank="1" showInputMessage="1" showErrorMessage="1" errorTitle="部数オーバー！" error="入力部数が持ち部数を超えていますので入力しなおしてください。" sqref="H9:H25 K9:K25 N9:N25 E24" xr:uid="{00000000-0002-0000-0600-000000000000}">
      <formula1>10</formula1>
      <formula2>D9</formula2>
    </dataValidation>
  </dataValidations>
  <printOptions horizontalCentered="1"/>
  <pageMargins left="0.19685039370078741" right="0.19685039370078741" top="0.59055118110236227" bottom="0.19685039370078741" header="0" footer="0"/>
  <pageSetup paperSize="9" scale="79" orientation="landscape" verticalDpi="360" r:id="rId1"/>
  <headerFooter alignWithMargins="0"/>
  <ignoredErrors>
    <ignoredError sqref="B12:C24 B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19</vt:i4>
      </vt:variant>
    </vt:vector>
  </HeadingPairs>
  <TitlesOfParts>
    <vt:vector size="38" baseType="lpstr">
      <vt:lpstr>市郡別</vt:lpstr>
      <vt:lpstr>１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くるみる</vt:lpstr>
      <vt:lpstr>'１'!Print_Area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くるみる!Print_Area</vt:lpstr>
      <vt:lpstr>市郡別!Print_Area</vt:lpstr>
    </vt:vector>
  </TitlesOfParts>
  <Company>（株）西広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NISHIKOU</cp:lastModifiedBy>
  <cp:lastPrinted>2025-01-20T07:27:03Z</cp:lastPrinted>
  <dcterms:created xsi:type="dcterms:W3CDTF">1999-01-30T03:28:03Z</dcterms:created>
  <dcterms:modified xsi:type="dcterms:W3CDTF">2025-03-26T05:47:00Z</dcterms:modified>
</cp:coreProperties>
</file>