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-120" yWindow="-120" windowWidth="29040" windowHeight="15840"/>
  </bookViews>
  <sheets>
    <sheet name="市郡別" sheetId="1" r:id="rId1"/>
    <sheet name="香川１" sheetId="2" r:id="rId2"/>
    <sheet name="香川２" sheetId="3" r:id="rId3"/>
    <sheet name="香川３" sheetId="4" r:id="rId4"/>
  </sheets>
  <definedNames>
    <definedName name="_xlnm.Print_Area" localSheetId="1">香川１!$A$1:$AE$63</definedName>
    <definedName name="_xlnm.Print_Area" localSheetId="2">香川２!$A$1:$AE$65</definedName>
    <definedName name="_xlnm.Print_Area" localSheetId="3">香川３!$A$1:$AE$64</definedName>
    <definedName name="_xlnm.Print_Area" localSheetId="0">市郡別!$A$2:$Q$39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6" i="2" l="1"/>
  <c r="AB67" i="4"/>
  <c r="F73" i="2" s="1"/>
  <c r="X67" i="4"/>
  <c r="P67" i="4"/>
  <c r="L67" i="4"/>
  <c r="AA64" i="4"/>
  <c r="AB59" i="4"/>
  <c r="AA59" i="4"/>
  <c r="AA61" i="4" s="1"/>
  <c r="X59" i="4"/>
  <c r="W59" i="4"/>
  <c r="W61" i="4" s="1"/>
  <c r="T59" i="4"/>
  <c r="T67" i="4" s="1"/>
  <c r="F71" i="2" s="1"/>
  <c r="F74" i="2" s="1"/>
  <c r="S59" i="4"/>
  <c r="S61" i="4" s="1"/>
  <c r="P59" i="4"/>
  <c r="O59" i="4"/>
  <c r="O61" i="4" s="1"/>
  <c r="L59" i="4"/>
  <c r="K59" i="4"/>
  <c r="K61" i="4" s="1"/>
  <c r="H59" i="4"/>
  <c r="H66" i="4" s="1"/>
  <c r="D68" i="2" s="1"/>
  <c r="G59" i="4"/>
  <c r="G61" i="4" s="1"/>
  <c r="AB52" i="4"/>
  <c r="AB61" i="4" s="1"/>
  <c r="AA52" i="4"/>
  <c r="X52" i="4"/>
  <c r="X66" i="4" s="1"/>
  <c r="D72" i="2" s="1"/>
  <c r="W52" i="4"/>
  <c r="T52" i="4"/>
  <c r="T61" i="4" s="1"/>
  <c r="S52" i="4"/>
  <c r="P52" i="4"/>
  <c r="P66" i="4" s="1"/>
  <c r="D70" i="2" s="1"/>
  <c r="O52" i="4"/>
  <c r="L52" i="4"/>
  <c r="L66" i="4" s="1"/>
  <c r="D69" i="2" s="1"/>
  <c r="K52" i="4"/>
  <c r="H52" i="4"/>
  <c r="G52" i="4"/>
  <c r="A52" i="4"/>
  <c r="AB42" i="4"/>
  <c r="AA42" i="4"/>
  <c r="N19" i="1" s="1"/>
  <c r="X42" i="4"/>
  <c r="W42" i="4"/>
  <c r="J19" i="1" s="1"/>
  <c r="T42" i="4"/>
  <c r="S42" i="4"/>
  <c r="H19" i="1" s="1"/>
  <c r="P42" i="4"/>
  <c r="O42" i="4"/>
  <c r="F19" i="1" s="1"/>
  <c r="L42" i="4"/>
  <c r="K42" i="4"/>
  <c r="D19" i="1" s="1"/>
  <c r="H42" i="4"/>
  <c r="G42" i="4"/>
  <c r="A42" i="4" s="1"/>
  <c r="AB35" i="4"/>
  <c r="AA35" i="4"/>
  <c r="X35" i="4"/>
  <c r="X61" i="4" s="1"/>
  <c r="W35" i="4"/>
  <c r="T35" i="4"/>
  <c r="S35" i="4"/>
  <c r="P35" i="4"/>
  <c r="P61" i="4" s="1"/>
  <c r="O35" i="4"/>
  <c r="L35" i="4"/>
  <c r="K35" i="4"/>
  <c r="H35" i="4"/>
  <c r="H61" i="4" s="1"/>
  <c r="G35" i="4"/>
  <c r="A35" i="4"/>
  <c r="AB27" i="4"/>
  <c r="AA27" i="4"/>
  <c r="N17" i="1" s="1"/>
  <c r="X27" i="4"/>
  <c r="W27" i="4"/>
  <c r="J17" i="1" s="1"/>
  <c r="T27" i="4"/>
  <c r="S27" i="4"/>
  <c r="H17" i="1" s="1"/>
  <c r="P27" i="4"/>
  <c r="O27" i="4"/>
  <c r="F17" i="1" s="1"/>
  <c r="L27" i="4"/>
  <c r="K27" i="4"/>
  <c r="D17" i="1" s="1"/>
  <c r="H27" i="4"/>
  <c r="G27" i="4"/>
  <c r="B17" i="1" s="1"/>
  <c r="AB21" i="4"/>
  <c r="AA21" i="4"/>
  <c r="X21" i="4"/>
  <c r="W21" i="4"/>
  <c r="T21" i="4"/>
  <c r="S21" i="4"/>
  <c r="P21" i="4"/>
  <c r="O21" i="4"/>
  <c r="L21" i="4"/>
  <c r="J62" i="4" s="1"/>
  <c r="K21" i="4"/>
  <c r="H21" i="4"/>
  <c r="Q9" i="4" s="1"/>
  <c r="G21" i="4"/>
  <c r="A21" i="4"/>
  <c r="Y67" i="3"/>
  <c r="C72" i="2" s="1"/>
  <c r="AB65" i="3"/>
  <c r="AB62" i="3"/>
  <c r="AC67" i="3" s="1"/>
  <c r="C73" i="2" s="1"/>
  <c r="AA62" i="3"/>
  <c r="N15" i="1" s="1"/>
  <c r="X62" i="3"/>
  <c r="W62" i="3"/>
  <c r="J15" i="1" s="1"/>
  <c r="T62" i="3"/>
  <c r="S62" i="3"/>
  <c r="H15" i="1" s="1"/>
  <c r="P62" i="3"/>
  <c r="O62" i="3"/>
  <c r="F15" i="1" s="1"/>
  <c r="L62" i="3"/>
  <c r="L67" i="3" s="1"/>
  <c r="C69" i="2" s="1"/>
  <c r="K62" i="3"/>
  <c r="D15" i="1" s="1"/>
  <c r="H62" i="3"/>
  <c r="G62" i="3"/>
  <c r="B15" i="1" s="1"/>
  <c r="AB51" i="3"/>
  <c r="AA51" i="3"/>
  <c r="X51" i="3"/>
  <c r="W51" i="3"/>
  <c r="T51" i="3"/>
  <c r="T67" i="3" s="1"/>
  <c r="C71" i="2" s="1"/>
  <c r="S51" i="3"/>
  <c r="P51" i="3"/>
  <c r="P67" i="3" s="1"/>
  <c r="C70" i="2" s="1"/>
  <c r="O51" i="3"/>
  <c r="L51" i="3"/>
  <c r="K51" i="3"/>
  <c r="H51" i="3"/>
  <c r="G51" i="3"/>
  <c r="A51" i="3"/>
  <c r="K50" i="3"/>
  <c r="L50" i="3" s="1"/>
  <c r="X42" i="3"/>
  <c r="H42" i="3"/>
  <c r="H67" i="3" s="1"/>
  <c r="C68" i="2" s="1"/>
  <c r="G42" i="3"/>
  <c r="A42" i="3"/>
  <c r="AB38" i="3"/>
  <c r="AA38" i="3"/>
  <c r="N12" i="1" s="1"/>
  <c r="X38" i="3"/>
  <c r="W38" i="3"/>
  <c r="J12" i="1" s="1"/>
  <c r="T38" i="3"/>
  <c r="S38" i="3"/>
  <c r="H12" i="1" s="1"/>
  <c r="P38" i="3"/>
  <c r="O38" i="3"/>
  <c r="F12" i="1" s="1"/>
  <c r="L38" i="3"/>
  <c r="K38" i="3"/>
  <c r="D12" i="1" s="1"/>
  <c r="H38" i="3"/>
  <c r="G38" i="3"/>
  <c r="A38" i="3" s="1"/>
  <c r="AB31" i="3"/>
  <c r="AA31" i="3"/>
  <c r="X31" i="3"/>
  <c r="W31" i="3"/>
  <c r="T31" i="3"/>
  <c r="S31" i="3"/>
  <c r="P31" i="3"/>
  <c r="O31" i="3"/>
  <c r="L31" i="3"/>
  <c r="J64" i="3" s="1"/>
  <c r="K31" i="3"/>
  <c r="H31" i="3"/>
  <c r="G31" i="3"/>
  <c r="A31" i="3"/>
  <c r="AB22" i="3"/>
  <c r="AA22" i="3"/>
  <c r="N10" i="1" s="1"/>
  <c r="X22" i="3"/>
  <c r="W22" i="3"/>
  <c r="J10" i="1" s="1"/>
  <c r="T22" i="3"/>
  <c r="S22" i="3"/>
  <c r="H10" i="1" s="1"/>
  <c r="P22" i="3"/>
  <c r="O22" i="3"/>
  <c r="F10" i="1" s="1"/>
  <c r="L22" i="3"/>
  <c r="Q9" i="3" s="1"/>
  <c r="K22" i="3"/>
  <c r="D10" i="1" s="1"/>
  <c r="H22" i="3"/>
  <c r="G22" i="3"/>
  <c r="A22" i="3" s="1"/>
  <c r="W8" i="3"/>
  <c r="I8" i="3"/>
  <c r="F72" i="2"/>
  <c r="F70" i="2"/>
  <c r="F69" i="2"/>
  <c r="F68" i="2"/>
  <c r="AB65" i="2"/>
  <c r="B73" i="2" s="1"/>
  <c r="L65" i="2"/>
  <c r="B69" i="2" s="1"/>
  <c r="AB60" i="2"/>
  <c r="AA60" i="2"/>
  <c r="X60" i="2"/>
  <c r="T60" i="2"/>
  <c r="S60" i="2"/>
  <c r="P60" i="2"/>
  <c r="P65" i="2" s="1"/>
  <c r="B70" i="2" s="1"/>
  <c r="O60" i="2"/>
  <c r="L60" i="2"/>
  <c r="K60" i="2"/>
  <c r="H60" i="2"/>
  <c r="H65" i="2" s="1"/>
  <c r="B68" i="2" s="1"/>
  <c r="G60" i="2"/>
  <c r="A60" i="2" s="1"/>
  <c r="AB56" i="2"/>
  <c r="AA56" i="2"/>
  <c r="X56" i="2"/>
  <c r="W56" i="2"/>
  <c r="T56" i="2"/>
  <c r="T65" i="2" s="1"/>
  <c r="B71" i="2" s="1"/>
  <c r="S56" i="2"/>
  <c r="P56" i="2"/>
  <c r="O56" i="2"/>
  <c r="L56" i="2"/>
  <c r="K56" i="2"/>
  <c r="H56" i="2"/>
  <c r="G56" i="2"/>
  <c r="A56" i="2"/>
  <c r="AB51" i="2"/>
  <c r="AA51" i="2"/>
  <c r="X51" i="2"/>
  <c r="W51" i="2"/>
  <c r="T51" i="2"/>
  <c r="S51" i="2"/>
  <c r="P51" i="2"/>
  <c r="O51" i="2"/>
  <c r="L51" i="2"/>
  <c r="K51" i="2"/>
  <c r="H51" i="2"/>
  <c r="G51" i="2"/>
  <c r="A51" i="2" s="1"/>
  <c r="AC46" i="2"/>
  <c r="AB46" i="2"/>
  <c r="AA46" i="2"/>
  <c r="N9" i="1" s="1"/>
  <c r="X46" i="2"/>
  <c r="X65" i="2" s="1"/>
  <c r="B72" i="2" s="1"/>
  <c r="G72" i="2" s="1"/>
  <c r="W46" i="2"/>
  <c r="J9" i="1" s="1"/>
  <c r="T46" i="2"/>
  <c r="S46" i="2"/>
  <c r="H9" i="1" s="1"/>
  <c r="O46" i="2"/>
  <c r="F9" i="1" s="1"/>
  <c r="L46" i="2"/>
  <c r="K46" i="2"/>
  <c r="D9" i="1" s="1"/>
  <c r="H46" i="2"/>
  <c r="G46" i="2"/>
  <c r="A46" i="2" s="1"/>
  <c r="Q9" i="2"/>
  <c r="W8" i="4"/>
  <c r="O8" i="3"/>
  <c r="I8" i="4"/>
  <c r="A8" i="4"/>
  <c r="P35" i="1"/>
  <c r="M34" i="1"/>
  <c r="L23" i="1"/>
  <c r="L34" i="1" s="1"/>
  <c r="O21" i="1"/>
  <c r="K21" i="1"/>
  <c r="I21" i="1"/>
  <c r="G21" i="1"/>
  <c r="E21" i="1"/>
  <c r="C21" i="1"/>
  <c r="Q21" i="1" s="1"/>
  <c r="O20" i="1"/>
  <c r="N20" i="1"/>
  <c r="K20" i="1"/>
  <c r="J20" i="1"/>
  <c r="I20" i="1"/>
  <c r="H20" i="1"/>
  <c r="G20" i="1"/>
  <c r="F20" i="1"/>
  <c r="E20" i="1"/>
  <c r="D20" i="1"/>
  <c r="C20" i="1"/>
  <c r="Q20" i="1" s="1"/>
  <c r="B20" i="1"/>
  <c r="P20" i="1" s="1"/>
  <c r="O19" i="1"/>
  <c r="K19" i="1"/>
  <c r="I19" i="1"/>
  <c r="G19" i="1"/>
  <c r="E19" i="1"/>
  <c r="C19" i="1"/>
  <c r="Q19" i="1" s="1"/>
  <c r="O18" i="1"/>
  <c r="N18" i="1"/>
  <c r="K18" i="1"/>
  <c r="J18" i="1"/>
  <c r="I18" i="1"/>
  <c r="H18" i="1"/>
  <c r="G18" i="1"/>
  <c r="F18" i="1"/>
  <c r="E18" i="1"/>
  <c r="Q18" i="1" s="1"/>
  <c r="D18" i="1"/>
  <c r="C18" i="1"/>
  <c r="B18" i="1"/>
  <c r="P18" i="1" s="1"/>
  <c r="Q17" i="1"/>
  <c r="O17" i="1"/>
  <c r="K17" i="1"/>
  <c r="I17" i="1"/>
  <c r="G17" i="1"/>
  <c r="E17" i="1"/>
  <c r="C17" i="1"/>
  <c r="O16" i="1"/>
  <c r="N16" i="1"/>
  <c r="K16" i="1"/>
  <c r="J16" i="1"/>
  <c r="I16" i="1"/>
  <c r="H16" i="1"/>
  <c r="G16" i="1"/>
  <c r="F16" i="1"/>
  <c r="E16" i="1"/>
  <c r="D16" i="1"/>
  <c r="C16" i="1"/>
  <c r="Q16" i="1" s="1"/>
  <c r="B16" i="1"/>
  <c r="P16" i="1" s="1"/>
  <c r="O15" i="1"/>
  <c r="K15" i="1"/>
  <c r="I15" i="1"/>
  <c r="G15" i="1"/>
  <c r="E15" i="1"/>
  <c r="C15" i="1"/>
  <c r="Q15" i="1" s="1"/>
  <c r="O14" i="1"/>
  <c r="N14" i="1"/>
  <c r="K14" i="1"/>
  <c r="J14" i="1"/>
  <c r="I14" i="1"/>
  <c r="H14" i="1"/>
  <c r="G14" i="1"/>
  <c r="F14" i="1"/>
  <c r="E14" i="1"/>
  <c r="Q14" i="1" s="1"/>
  <c r="D14" i="1"/>
  <c r="C14" i="1"/>
  <c r="B14" i="1"/>
  <c r="P14" i="1" s="1"/>
  <c r="O13" i="1"/>
  <c r="N13" i="1"/>
  <c r="K13" i="1"/>
  <c r="J13" i="1"/>
  <c r="I13" i="1"/>
  <c r="H13" i="1"/>
  <c r="G13" i="1"/>
  <c r="F13" i="1"/>
  <c r="E13" i="1"/>
  <c r="D13" i="1"/>
  <c r="C13" i="1"/>
  <c r="Q13" i="1" s="1"/>
  <c r="B13" i="1"/>
  <c r="P13" i="1" s="1"/>
  <c r="O12" i="1"/>
  <c r="K12" i="1"/>
  <c r="I12" i="1"/>
  <c r="G12" i="1"/>
  <c r="E12" i="1"/>
  <c r="C12" i="1"/>
  <c r="Q12" i="1" s="1"/>
  <c r="Q11" i="1"/>
  <c r="O11" i="1"/>
  <c r="N11" i="1"/>
  <c r="K11" i="1"/>
  <c r="J11" i="1"/>
  <c r="I11" i="1"/>
  <c r="H11" i="1"/>
  <c r="G11" i="1"/>
  <c r="F11" i="1"/>
  <c r="E11" i="1"/>
  <c r="D11" i="1"/>
  <c r="C11" i="1"/>
  <c r="B11" i="1"/>
  <c r="P11" i="1" s="1"/>
  <c r="O10" i="1"/>
  <c r="O34" i="1" s="1"/>
  <c r="K10" i="1"/>
  <c r="I10" i="1"/>
  <c r="G10" i="1"/>
  <c r="E10" i="1"/>
  <c r="C10" i="1"/>
  <c r="Q10" i="1" s="1"/>
  <c r="O9" i="1"/>
  <c r="K9" i="1"/>
  <c r="K34" i="1" s="1"/>
  <c r="I9" i="1"/>
  <c r="I34" i="1" s="1"/>
  <c r="G9" i="1"/>
  <c r="G34" i="1" s="1"/>
  <c r="E9" i="1"/>
  <c r="E34" i="1" s="1"/>
  <c r="C9" i="1"/>
  <c r="Q9" i="1" s="1"/>
  <c r="N4" i="1"/>
  <c r="I4" i="1"/>
  <c r="E4" i="1"/>
  <c r="A4" i="1"/>
  <c r="P15" i="1" l="1"/>
  <c r="T9" i="4"/>
  <c r="D34" i="1"/>
  <c r="H34" i="1"/>
  <c r="A61" i="4"/>
  <c r="G68" i="2"/>
  <c r="G70" i="2"/>
  <c r="P17" i="1"/>
  <c r="F34" i="1"/>
  <c r="G69" i="2"/>
  <c r="C34" i="1"/>
  <c r="Q34" i="1" s="1"/>
  <c r="K4" i="1" s="1"/>
  <c r="O8" i="4"/>
  <c r="T66" i="4"/>
  <c r="D71" i="2" s="1"/>
  <c r="G71" i="2" s="1"/>
  <c r="B10" i="1"/>
  <c r="P10" i="1" s="1"/>
  <c r="B12" i="1"/>
  <c r="P12" i="1" s="1"/>
  <c r="D21" i="1"/>
  <c r="H21" i="1"/>
  <c r="N21" i="1"/>
  <c r="N34" i="1" s="1"/>
  <c r="T9" i="2"/>
  <c r="A8" i="3"/>
  <c r="A62" i="3"/>
  <c r="A27" i="4"/>
  <c r="A59" i="4"/>
  <c r="L61" i="4"/>
  <c r="AB66" i="4"/>
  <c r="D73" i="2" s="1"/>
  <c r="G73" i="2" s="1"/>
  <c r="T9" i="3"/>
  <c r="B9" i="1"/>
  <c r="B19" i="1"/>
  <c r="P19" i="1" s="1"/>
  <c r="B21" i="1"/>
  <c r="F21" i="1"/>
  <c r="J21" i="1"/>
  <c r="J34" i="1" s="1"/>
  <c r="B34" i="1" l="1"/>
  <c r="P34" i="1" s="1"/>
  <c r="P9" i="1"/>
  <c r="P21" i="1"/>
  <c r="B74" i="2"/>
</calcChain>
</file>

<file path=xl/sharedStrings.xml><?xml version="1.0" encoding="utf-8"?>
<sst xmlns="http://schemas.openxmlformats.org/spreadsheetml/2006/main" count="708" uniqueCount="350">
  <si>
    <t>【香川県　市郡別部数表】</t>
    <rPh sb="1" eb="4">
      <t>カガワケン</t>
    </rPh>
    <rPh sb="5" eb="6">
      <t>シ</t>
    </rPh>
    <rPh sb="6" eb="7">
      <t>グン</t>
    </rPh>
    <rPh sb="7" eb="8">
      <t>ベツ</t>
    </rPh>
    <rPh sb="8" eb="11">
      <t>ブスウヒョウ</t>
    </rPh>
    <phoneticPr fontId="6"/>
  </si>
  <si>
    <t>スポンサー名</t>
    <rPh sb="5" eb="6">
      <t>メイ</t>
    </rPh>
    <phoneticPr fontId="6"/>
  </si>
  <si>
    <t>広告タイトル</t>
    <rPh sb="0" eb="2">
      <t>コウコク</t>
    </rPh>
    <phoneticPr fontId="6"/>
  </si>
  <si>
    <t>サイズ</t>
    <phoneticPr fontId="6"/>
  </si>
  <si>
    <t>折込枚数</t>
    <rPh sb="0" eb="2">
      <t>オリコミ</t>
    </rPh>
    <rPh sb="2" eb="4">
      <t>マイスウ</t>
    </rPh>
    <phoneticPr fontId="6"/>
  </si>
  <si>
    <t>折  込  日</t>
    <rPh sb="0" eb="1">
      <t>オリ</t>
    </rPh>
    <rPh sb="3" eb="4">
      <t>コミ</t>
    </rPh>
    <rPh sb="6" eb="7">
      <t>ヒ</t>
    </rPh>
    <phoneticPr fontId="6"/>
  </si>
  <si>
    <t>様</t>
    <rPh sb="0" eb="1">
      <t>サマ</t>
    </rPh>
    <phoneticPr fontId="6"/>
  </si>
  <si>
    <t>枚</t>
    <rPh sb="0" eb="1">
      <t>マイ</t>
    </rPh>
    <phoneticPr fontId="6"/>
  </si>
  <si>
    <t>地  区</t>
    <rPh sb="0" eb="1">
      <t>チ</t>
    </rPh>
    <rPh sb="3" eb="4">
      <t>ク</t>
    </rPh>
    <phoneticPr fontId="6"/>
  </si>
  <si>
    <t>各      紙      部      数</t>
    <rPh sb="0" eb="1">
      <t>カク</t>
    </rPh>
    <rPh sb="7" eb="8">
      <t>カミ</t>
    </rPh>
    <rPh sb="14" eb="15">
      <t>ブ</t>
    </rPh>
    <rPh sb="21" eb="22">
      <t>カズ</t>
    </rPh>
    <phoneticPr fontId="6"/>
  </si>
  <si>
    <t>合計枚数</t>
    <rPh sb="0" eb="2">
      <t>ゴウケイ</t>
    </rPh>
    <rPh sb="2" eb="4">
      <t>マイスウ</t>
    </rPh>
    <phoneticPr fontId="6"/>
  </si>
  <si>
    <t>四国新聞</t>
    <rPh sb="0" eb="2">
      <t>シコク</t>
    </rPh>
    <rPh sb="2" eb="4">
      <t>シンブン</t>
    </rPh>
    <phoneticPr fontId="6"/>
  </si>
  <si>
    <t>朝日新聞</t>
    <rPh sb="0" eb="2">
      <t>アサヒ</t>
    </rPh>
    <rPh sb="2" eb="4">
      <t>シンブン</t>
    </rPh>
    <phoneticPr fontId="6"/>
  </si>
  <si>
    <t>読売新聞</t>
    <rPh sb="0" eb="2">
      <t>ヨミウリ</t>
    </rPh>
    <rPh sb="2" eb="4">
      <t>シンブン</t>
    </rPh>
    <phoneticPr fontId="6"/>
  </si>
  <si>
    <t>毎日新聞</t>
    <rPh sb="0" eb="2">
      <t>マイニチ</t>
    </rPh>
    <rPh sb="2" eb="4">
      <t>シンブン</t>
    </rPh>
    <phoneticPr fontId="6"/>
  </si>
  <si>
    <t>サンケイ新聞</t>
    <rPh sb="4" eb="6">
      <t>シンブン</t>
    </rPh>
    <phoneticPr fontId="6"/>
  </si>
  <si>
    <t>日本経済新聞</t>
    <rPh sb="0" eb="2">
      <t>ニホン</t>
    </rPh>
    <rPh sb="2" eb="4">
      <t>ケイザイ</t>
    </rPh>
    <rPh sb="4" eb="6">
      <t>シンブン</t>
    </rPh>
    <phoneticPr fontId="6"/>
  </si>
  <si>
    <t>部   数</t>
    <rPh sb="0" eb="1">
      <t>ブ</t>
    </rPh>
    <rPh sb="4" eb="5">
      <t>カズ</t>
    </rPh>
    <phoneticPr fontId="6"/>
  </si>
  <si>
    <t>折込数</t>
    <rPh sb="0" eb="2">
      <t>オリコミ</t>
    </rPh>
    <rPh sb="2" eb="3">
      <t>スウ</t>
    </rPh>
    <phoneticPr fontId="6"/>
  </si>
  <si>
    <t>部   数</t>
  </si>
  <si>
    <t>折込数</t>
  </si>
  <si>
    <t>高松市</t>
    <rPh sb="0" eb="3">
      <t>タカマツシ</t>
    </rPh>
    <phoneticPr fontId="6"/>
  </si>
  <si>
    <t>さぬき市</t>
    <rPh sb="3" eb="4">
      <t>シ</t>
    </rPh>
    <phoneticPr fontId="6"/>
  </si>
  <si>
    <t>東かがわ市</t>
  </si>
  <si>
    <t>木田郡</t>
    <rPh sb="0" eb="3">
      <t>キタグン</t>
    </rPh>
    <phoneticPr fontId="6"/>
  </si>
  <si>
    <t>香川郡</t>
    <rPh sb="0" eb="3">
      <t>カガワグン</t>
    </rPh>
    <phoneticPr fontId="6"/>
  </si>
  <si>
    <t>綾歌郡</t>
    <rPh sb="0" eb="2">
      <t>アヤウタ</t>
    </rPh>
    <rPh sb="2" eb="3">
      <t>グン</t>
    </rPh>
    <phoneticPr fontId="6"/>
  </si>
  <si>
    <t>坂出市</t>
    <rPh sb="0" eb="3">
      <t>サカイデシ</t>
    </rPh>
    <phoneticPr fontId="6"/>
  </si>
  <si>
    <t>丸亀市</t>
    <rPh sb="0" eb="3">
      <t>マルガメシ</t>
    </rPh>
    <phoneticPr fontId="6"/>
  </si>
  <si>
    <t>善通寺市</t>
    <rPh sb="0" eb="4">
      <t>ゼンツウジシ</t>
    </rPh>
    <phoneticPr fontId="6"/>
  </si>
  <si>
    <t>仲多度郡</t>
    <rPh sb="0" eb="4">
      <t>ナカタドグン</t>
    </rPh>
    <phoneticPr fontId="6"/>
  </si>
  <si>
    <t>観音寺市</t>
    <rPh sb="0" eb="3">
      <t>カンノンジ</t>
    </rPh>
    <rPh sb="3" eb="4">
      <t>シ</t>
    </rPh>
    <phoneticPr fontId="6"/>
  </si>
  <si>
    <t>三豊市</t>
  </si>
  <si>
    <t>小豆郡</t>
    <rPh sb="0" eb="2">
      <t>ショウズ</t>
    </rPh>
    <rPh sb="2" eb="3">
      <t>グン</t>
    </rPh>
    <phoneticPr fontId="6"/>
  </si>
  <si>
    <t>合  計</t>
    <rPh sb="0" eb="1">
      <t>ゴウ</t>
    </rPh>
    <rPh sb="3" eb="4">
      <t>ケイ</t>
    </rPh>
    <phoneticPr fontId="6"/>
  </si>
  <si>
    <t>スポンサー名</t>
  </si>
  <si>
    <t>広告タイトル</t>
  </si>
  <si>
    <t>サイズ</t>
  </si>
  <si>
    <t>折込枚数</t>
  </si>
  <si>
    <t>折込日</t>
  </si>
  <si>
    <t>様</t>
    <rPh sb="0" eb="1">
      <t>サマ</t>
    </rPh>
    <phoneticPr fontId="29"/>
  </si>
  <si>
    <t>ページ計</t>
    <rPh sb="3" eb="4">
      <t>ケイ</t>
    </rPh>
    <phoneticPr fontId="29"/>
  </si>
  <si>
    <t>総合計</t>
    <rPh sb="0" eb="3">
      <t>ソウゴウケイ</t>
    </rPh>
    <phoneticPr fontId="29"/>
  </si>
  <si>
    <t>四国新聞</t>
  </si>
  <si>
    <t>朝日新聞</t>
  </si>
  <si>
    <t>読売新聞</t>
  </si>
  <si>
    <t>毎日新聞</t>
  </si>
  <si>
    <t>サンケイ新聞</t>
  </si>
  <si>
    <t>日本経済新聞</t>
    <phoneticPr fontId="6"/>
  </si>
  <si>
    <t>香川1</t>
    <rPh sb="0" eb="2">
      <t>カガワ</t>
    </rPh>
    <phoneticPr fontId="6"/>
  </si>
  <si>
    <t>販売店</t>
  </si>
  <si>
    <t>部数</t>
  </si>
  <si>
    <t>摘要</t>
    <rPh sb="0" eb="2">
      <t>テキヨウ</t>
    </rPh>
    <phoneticPr fontId="6"/>
  </si>
  <si>
    <t>四新･瀬戸内</t>
    <rPh sb="0" eb="1">
      <t>ヨン</t>
    </rPh>
    <rPh sb="1" eb="2">
      <t>シン</t>
    </rPh>
    <rPh sb="3" eb="6">
      <t>セトウチ</t>
    </rPh>
    <phoneticPr fontId="6"/>
  </si>
  <si>
    <t>伏石</t>
  </si>
  <si>
    <t>高松販売</t>
    <rPh sb="0" eb="2">
      <t>タカマツ</t>
    </rPh>
    <rPh sb="2" eb="4">
      <t>ハンバイ</t>
    </rPh>
    <phoneticPr fontId="29"/>
  </si>
  <si>
    <t>栗林</t>
  </si>
  <si>
    <t>西部</t>
  </si>
  <si>
    <t>中央</t>
  </si>
  <si>
    <t>四新･本社</t>
    <rPh sb="0" eb="1">
      <t>ヨン</t>
    </rPh>
    <rPh sb="1" eb="2">
      <t>シン</t>
    </rPh>
    <rPh sb="3" eb="5">
      <t>ホンシャ</t>
    </rPh>
    <phoneticPr fontId="29"/>
  </si>
  <si>
    <t>四新･仏生山</t>
    <rPh sb="0" eb="1">
      <t>ヨン</t>
    </rPh>
    <rPh sb="1" eb="2">
      <t>シン</t>
    </rPh>
    <rPh sb="3" eb="4">
      <t>ブツ</t>
    </rPh>
    <rPh sb="4" eb="5">
      <t>セイ</t>
    </rPh>
    <rPh sb="5" eb="6">
      <t>ヤマ</t>
    </rPh>
    <phoneticPr fontId="29"/>
  </si>
  <si>
    <t>西</t>
    <rPh sb="0" eb="1">
      <t>ニシ</t>
    </rPh>
    <phoneticPr fontId="29"/>
  </si>
  <si>
    <t>東部</t>
  </si>
  <si>
    <t>四新･南</t>
    <rPh sb="0" eb="1">
      <t>ヨン</t>
    </rPh>
    <rPh sb="1" eb="2">
      <t>シン</t>
    </rPh>
    <rPh sb="3" eb="4">
      <t>ミナミ</t>
    </rPh>
    <phoneticPr fontId="29"/>
  </si>
  <si>
    <t>四新･三谷</t>
    <rPh sb="0" eb="1">
      <t>ヨン</t>
    </rPh>
    <rPh sb="1" eb="2">
      <t>シン</t>
    </rPh>
    <rPh sb="3" eb="5">
      <t>ミタニ</t>
    </rPh>
    <phoneticPr fontId="29"/>
  </si>
  <si>
    <t>円座</t>
    <rPh sb="0" eb="1">
      <t>エン</t>
    </rPh>
    <rPh sb="1" eb="2">
      <t>ザ</t>
    </rPh>
    <phoneticPr fontId="29"/>
  </si>
  <si>
    <t>たまも</t>
  </si>
  <si>
    <t>南部</t>
  </si>
  <si>
    <t>四新･三条</t>
    <rPh sb="0" eb="1">
      <t>ヨン</t>
    </rPh>
    <rPh sb="1" eb="2">
      <t>シン</t>
    </rPh>
    <rPh sb="3" eb="5">
      <t>サンジョウ</t>
    </rPh>
    <phoneticPr fontId="6"/>
  </si>
  <si>
    <t>栗林･ハゼ</t>
    <rPh sb="0" eb="2">
      <t>リツリン</t>
    </rPh>
    <phoneticPr fontId="29"/>
  </si>
  <si>
    <t>屋島</t>
  </si>
  <si>
    <t>高松東部</t>
    <rPh sb="0" eb="4">
      <t>タカマツトウブ</t>
    </rPh>
    <phoneticPr fontId="6"/>
  </si>
  <si>
    <t>太田</t>
  </si>
  <si>
    <t>東部(読)</t>
    <rPh sb="3" eb="4">
      <t>ヨ</t>
    </rPh>
    <phoneticPr fontId="29"/>
  </si>
  <si>
    <t>四新･中央</t>
    <rPh sb="0" eb="1">
      <t>ヨン</t>
    </rPh>
    <rPh sb="1" eb="2">
      <t>シン</t>
    </rPh>
    <rPh sb="3" eb="5">
      <t>チュウオウ</t>
    </rPh>
    <phoneticPr fontId="29"/>
  </si>
  <si>
    <t>勅使･太田</t>
    <rPh sb="0" eb="1">
      <t>チョク</t>
    </rPh>
    <rPh sb="1" eb="2">
      <t>シ</t>
    </rPh>
    <rPh sb="3" eb="5">
      <t>オオタ</t>
    </rPh>
    <phoneticPr fontId="29"/>
  </si>
  <si>
    <t>中央</t>
    <rPh sb="0" eb="2">
      <t>チュウオウ</t>
    </rPh>
    <phoneticPr fontId="29"/>
  </si>
  <si>
    <t>仏生山</t>
  </si>
  <si>
    <t>木太</t>
  </si>
  <si>
    <t>四新･東部</t>
    <rPh sb="0" eb="1">
      <t>ヨン</t>
    </rPh>
    <rPh sb="1" eb="2">
      <t>シン</t>
    </rPh>
    <rPh sb="3" eb="5">
      <t>トウブ</t>
    </rPh>
    <phoneticPr fontId="29"/>
  </si>
  <si>
    <t>四新･一宮</t>
    <rPh sb="0" eb="1">
      <t>ヨン</t>
    </rPh>
    <rPh sb="1" eb="2">
      <t>シン</t>
    </rPh>
    <rPh sb="3" eb="5">
      <t>イチミヤ</t>
    </rPh>
    <phoneticPr fontId="29"/>
  </si>
  <si>
    <t>レインボー通り</t>
    <rPh sb="5" eb="6">
      <t>トオ</t>
    </rPh>
    <phoneticPr fontId="29"/>
  </si>
  <si>
    <t>屋島(四)</t>
    <rPh sb="0" eb="2">
      <t>ヤシマ</t>
    </rPh>
    <rPh sb="3" eb="4">
      <t>ヨン</t>
    </rPh>
    <phoneticPr fontId="29"/>
  </si>
  <si>
    <t>一宮(読)</t>
    <rPh sb="3" eb="4">
      <t>ヨ</t>
    </rPh>
    <phoneticPr fontId="29"/>
  </si>
  <si>
    <t>四新･松福</t>
    <rPh sb="0" eb="1">
      <t>ヨン</t>
    </rPh>
    <rPh sb="1" eb="2">
      <t>シン</t>
    </rPh>
    <rPh sb="3" eb="5">
      <t>マツフク</t>
    </rPh>
    <phoneticPr fontId="29"/>
  </si>
  <si>
    <t>円座</t>
  </si>
  <si>
    <t>栗林</t>
    <rPh sb="0" eb="1">
      <t>クリ</t>
    </rPh>
    <rPh sb="1" eb="2">
      <t>ハヤシ</t>
    </rPh>
    <phoneticPr fontId="29"/>
  </si>
  <si>
    <t>亀岡</t>
  </si>
  <si>
    <t>古高松(四)</t>
    <rPh sb="0" eb="3">
      <t>フルタカマツ</t>
    </rPh>
    <rPh sb="4" eb="5">
      <t>ヨン</t>
    </rPh>
    <phoneticPr fontId="29"/>
  </si>
  <si>
    <t>四新･松島</t>
    <rPh sb="0" eb="1">
      <t>ヨン</t>
    </rPh>
    <rPh sb="1" eb="2">
      <t>シン</t>
    </rPh>
    <rPh sb="3" eb="5">
      <t>マツシマ</t>
    </rPh>
    <phoneticPr fontId="29"/>
  </si>
  <si>
    <t>香西</t>
  </si>
  <si>
    <t>香西(朝)</t>
    <rPh sb="3" eb="4">
      <t>アサ</t>
    </rPh>
    <phoneticPr fontId="29"/>
  </si>
  <si>
    <t>四新･木太北</t>
    <rPh sb="0" eb="1">
      <t>ヨン</t>
    </rPh>
    <rPh sb="1" eb="2">
      <t>シン</t>
    </rPh>
    <rPh sb="3" eb="5">
      <t>キタ</t>
    </rPh>
    <rPh sb="5" eb="6">
      <t>キタ</t>
    </rPh>
    <phoneticPr fontId="29"/>
  </si>
  <si>
    <t>下笠居</t>
    <rPh sb="0" eb="1">
      <t>シタ</t>
    </rPh>
    <phoneticPr fontId="6"/>
  </si>
  <si>
    <t>前田</t>
    <rPh sb="0" eb="1">
      <t>マエ</t>
    </rPh>
    <rPh sb="1" eb="2">
      <t>タ</t>
    </rPh>
    <phoneticPr fontId="29"/>
  </si>
  <si>
    <t>下笠居(四)</t>
    <rPh sb="0" eb="1">
      <t>シモ</t>
    </rPh>
    <rPh sb="1" eb="2">
      <t>カサ</t>
    </rPh>
    <rPh sb="2" eb="3">
      <t>イ</t>
    </rPh>
    <rPh sb="4" eb="5">
      <t>シ</t>
    </rPh>
    <phoneticPr fontId="29"/>
  </si>
  <si>
    <t>今里</t>
    <rPh sb="0" eb="2">
      <t>イマザト</t>
    </rPh>
    <phoneticPr fontId="29"/>
  </si>
  <si>
    <t>鬼無･弦打</t>
    <rPh sb="3" eb="4">
      <t>ゲン</t>
    </rPh>
    <rPh sb="4" eb="5">
      <t>ウ</t>
    </rPh>
    <phoneticPr fontId="29"/>
  </si>
  <si>
    <t>龍雲</t>
  </si>
  <si>
    <t>松並</t>
    <rPh sb="0" eb="1">
      <t>マツ</t>
    </rPh>
    <rPh sb="1" eb="2">
      <t>ナミ</t>
    </rPh>
    <phoneticPr fontId="29"/>
  </si>
  <si>
    <t>前田(朝)</t>
    <rPh sb="0" eb="1">
      <t>マエ</t>
    </rPh>
    <rPh sb="1" eb="2">
      <t>タ</t>
    </rPh>
    <rPh sb="3" eb="4">
      <t>アサ</t>
    </rPh>
    <phoneticPr fontId="29"/>
  </si>
  <si>
    <t>木太南</t>
    <phoneticPr fontId="29"/>
  </si>
  <si>
    <t>郷東･茜</t>
    <rPh sb="3" eb="4">
      <t>アカネ</t>
    </rPh>
    <phoneticPr fontId="29"/>
  </si>
  <si>
    <t>林</t>
    <rPh sb="0" eb="1">
      <t>リン</t>
    </rPh>
    <phoneticPr fontId="29"/>
  </si>
  <si>
    <t>成合</t>
    <rPh sb="0" eb="1">
      <t>シゲル</t>
    </rPh>
    <rPh sb="1" eb="2">
      <t>ゴウ</t>
    </rPh>
    <phoneticPr fontId="29"/>
  </si>
  <si>
    <t>川添北</t>
    <rPh sb="2" eb="3">
      <t>キタ</t>
    </rPh>
    <phoneticPr fontId="29"/>
  </si>
  <si>
    <t>四新･屋島</t>
    <rPh sb="0" eb="1">
      <t>ヨン</t>
    </rPh>
    <rPh sb="1" eb="2">
      <t>シン</t>
    </rPh>
    <rPh sb="3" eb="5">
      <t>ヤシマ</t>
    </rPh>
    <phoneticPr fontId="6"/>
  </si>
  <si>
    <t>新田</t>
    <rPh sb="0" eb="1">
      <t>シン</t>
    </rPh>
    <rPh sb="1" eb="2">
      <t>タ</t>
    </rPh>
    <phoneticPr fontId="29"/>
  </si>
  <si>
    <t>仏生山円座</t>
    <rPh sb="0" eb="5">
      <t>ブッショウザンエンザ</t>
    </rPh>
    <phoneticPr fontId="29"/>
  </si>
  <si>
    <t>四新･屋島東</t>
    <rPh sb="0" eb="1">
      <t>ヨン</t>
    </rPh>
    <rPh sb="1" eb="2">
      <t>シン</t>
    </rPh>
    <rPh sb="3" eb="5">
      <t>ヤシマ</t>
    </rPh>
    <rPh sb="5" eb="6">
      <t>ヒガシ</t>
    </rPh>
    <phoneticPr fontId="6"/>
  </si>
  <si>
    <t>太田</t>
    <rPh sb="0" eb="1">
      <t>タ</t>
    </rPh>
    <rPh sb="1" eb="2">
      <t>タ</t>
    </rPh>
    <phoneticPr fontId="29"/>
  </si>
  <si>
    <t>高田</t>
  </si>
  <si>
    <t>十川（四）</t>
    <rPh sb="0" eb="2">
      <t>ソガワ</t>
    </rPh>
    <rPh sb="3" eb="4">
      <t>ヨン</t>
    </rPh>
    <phoneticPr fontId="6"/>
  </si>
  <si>
    <t>古高松</t>
    <rPh sb="0" eb="1">
      <t>フル</t>
    </rPh>
    <rPh sb="1" eb="2">
      <t>タカ</t>
    </rPh>
    <rPh sb="2" eb="3">
      <t>マツ</t>
    </rPh>
    <phoneticPr fontId="29"/>
  </si>
  <si>
    <t>木太前田</t>
    <rPh sb="0" eb="2">
      <t>キタ</t>
    </rPh>
    <rPh sb="2" eb="4">
      <t>マエダ</t>
    </rPh>
    <phoneticPr fontId="6"/>
  </si>
  <si>
    <t>元山</t>
  </si>
  <si>
    <t>仏生山三谷</t>
    <rPh sb="0" eb="3">
      <t>ブッショウザン</t>
    </rPh>
    <rPh sb="3" eb="5">
      <t>ミタニ</t>
    </rPh>
    <phoneticPr fontId="6"/>
  </si>
  <si>
    <t>前田</t>
    <phoneticPr fontId="6"/>
  </si>
  <si>
    <t>四新･十川</t>
    <rPh sb="0" eb="1">
      <t>ヨン</t>
    </rPh>
    <rPh sb="1" eb="2">
      <t>シン</t>
    </rPh>
    <rPh sb="3" eb="5">
      <t>ソガワ</t>
    </rPh>
    <phoneticPr fontId="6"/>
  </si>
  <si>
    <t>小計</t>
  </si>
  <si>
    <t>※旧木田郡</t>
    <rPh sb="1" eb="2">
      <t>キュウ</t>
    </rPh>
    <rPh sb="2" eb="4">
      <t>キダ</t>
    </rPh>
    <rPh sb="4" eb="5">
      <t>グン</t>
    </rPh>
    <phoneticPr fontId="6"/>
  </si>
  <si>
    <t>牟礼</t>
  </si>
  <si>
    <t>牟礼（四）</t>
    <rPh sb="3" eb="4">
      <t>ヨン</t>
    </rPh>
    <phoneticPr fontId="29"/>
  </si>
  <si>
    <t>牟礼（四）</t>
  </si>
  <si>
    <t>読売(合)</t>
  </si>
  <si>
    <t>牟礼（四）</t>
    <rPh sb="2" eb="3">
      <t>ヨン</t>
    </rPh>
    <phoneticPr fontId="29"/>
  </si>
  <si>
    <t>一部</t>
    <rPh sb="0" eb="2">
      <t>イチブ</t>
    </rPh>
    <phoneticPr fontId="6"/>
  </si>
  <si>
    <t>庵治</t>
    <phoneticPr fontId="6"/>
  </si>
  <si>
    <t>庵治（四）</t>
    <rPh sb="3" eb="4">
      <t>ヨン</t>
    </rPh>
    <phoneticPr fontId="29"/>
  </si>
  <si>
    <t>庵治</t>
  </si>
  <si>
    <t>庵治（四）</t>
    <rPh sb="3" eb="4">
      <t>ヨン</t>
    </rPh>
    <phoneticPr fontId="6"/>
  </si>
  <si>
    <t>（牟礼町700枚含む）</t>
    <rPh sb="1" eb="4">
      <t>ムレチョウ</t>
    </rPh>
    <rPh sb="7" eb="8">
      <t>マイ</t>
    </rPh>
    <rPh sb="8" eb="9">
      <t>フク</t>
    </rPh>
    <phoneticPr fontId="29"/>
  </si>
  <si>
    <t>※旧香川郡</t>
    <rPh sb="1" eb="2">
      <t>キュウ</t>
    </rPh>
    <rPh sb="2" eb="4">
      <t>カガワ</t>
    </rPh>
    <rPh sb="4" eb="5">
      <t>グン</t>
    </rPh>
    <phoneticPr fontId="6"/>
  </si>
  <si>
    <t>四新･大野</t>
    <rPh sb="0" eb="1">
      <t>ヨン</t>
    </rPh>
    <rPh sb="1" eb="2">
      <t>シン</t>
    </rPh>
    <rPh sb="3" eb="5">
      <t>オオノ</t>
    </rPh>
    <phoneticPr fontId="6"/>
  </si>
  <si>
    <t>四新･香南</t>
    <rPh sb="0" eb="1">
      <t>ヨン</t>
    </rPh>
    <rPh sb="1" eb="2">
      <t>シン</t>
    </rPh>
    <rPh sb="3" eb="5">
      <t>コウナン</t>
    </rPh>
    <phoneticPr fontId="6"/>
  </si>
  <si>
    <t>香川</t>
    <rPh sb="0" eb="1">
      <t>カ</t>
    </rPh>
    <rPh sb="1" eb="2">
      <t>カワ</t>
    </rPh>
    <phoneticPr fontId="29"/>
  </si>
  <si>
    <t>香川</t>
  </si>
  <si>
    <t>四新･浅野</t>
    <rPh sb="0" eb="1">
      <t>ヨン</t>
    </rPh>
    <rPh sb="1" eb="2">
      <t>シン</t>
    </rPh>
    <rPh sb="3" eb="5">
      <t>アサノ</t>
    </rPh>
    <phoneticPr fontId="6"/>
  </si>
  <si>
    <t>塩ノ江</t>
  </si>
  <si>
    <t>（香川町270･香南町90）</t>
    <rPh sb="1" eb="3">
      <t>カガワ</t>
    </rPh>
    <rPh sb="3" eb="4">
      <t>マチ</t>
    </rPh>
    <rPh sb="8" eb="10">
      <t>コウナン</t>
    </rPh>
    <rPh sb="10" eb="11">
      <t>マチ</t>
    </rPh>
    <phoneticPr fontId="6"/>
  </si>
  <si>
    <t>香南</t>
  </si>
  <si>
    <t>四新･川東</t>
    <rPh sb="0" eb="1">
      <t>ヨン</t>
    </rPh>
    <rPh sb="1" eb="2">
      <t>シン</t>
    </rPh>
    <phoneticPr fontId="6"/>
  </si>
  <si>
    <t>塩ノ江（四）</t>
    <rPh sb="4" eb="5">
      <t>ヨン</t>
    </rPh>
    <phoneticPr fontId="6"/>
  </si>
  <si>
    <t>塩ノ江(四)</t>
    <rPh sb="4" eb="5">
      <t>ヨン</t>
    </rPh>
    <phoneticPr fontId="6"/>
  </si>
  <si>
    <t>※綾歌郡</t>
    <rPh sb="1" eb="3">
      <t>アヤウタ</t>
    </rPh>
    <rPh sb="3" eb="4">
      <t>グン</t>
    </rPh>
    <phoneticPr fontId="6"/>
  </si>
  <si>
    <t>国分寺東</t>
    <rPh sb="3" eb="4">
      <t>ヒガシ</t>
    </rPh>
    <phoneticPr fontId="29"/>
  </si>
  <si>
    <t>国分寺</t>
  </si>
  <si>
    <t>国分寺（四）</t>
    <rPh sb="4" eb="5">
      <t>ヨン</t>
    </rPh>
    <phoneticPr fontId="29"/>
  </si>
  <si>
    <t>国分寺西</t>
    <rPh sb="0" eb="3">
      <t>コクブンジ</t>
    </rPh>
    <rPh sb="3" eb="4">
      <t>ニシ</t>
    </rPh>
    <phoneticPr fontId="29"/>
  </si>
  <si>
    <t>※は合売店です。他紙も一緒に扱っております。</t>
    <rPh sb="2" eb="3">
      <t>ゴウ</t>
    </rPh>
    <rPh sb="3" eb="5">
      <t>バイテン</t>
    </rPh>
    <rPh sb="8" eb="10">
      <t>タシ</t>
    </rPh>
    <rPh sb="11" eb="13">
      <t>イッショ</t>
    </rPh>
    <rPh sb="14" eb="15">
      <t>アツカ</t>
    </rPh>
    <phoneticPr fontId="6"/>
  </si>
  <si>
    <t>TEL087(886)7899/FAX087(886)6511</t>
    <phoneticPr fontId="6"/>
  </si>
  <si>
    <t>(2025.4)</t>
    <phoneticPr fontId="6"/>
  </si>
  <si>
    <t>ページ計</t>
    <rPh sb="3" eb="4">
      <t>ケイ</t>
    </rPh>
    <phoneticPr fontId="6"/>
  </si>
  <si>
    <t>集計</t>
    <rPh sb="0" eb="2">
      <t>シュウケイ</t>
    </rPh>
    <phoneticPr fontId="6"/>
  </si>
  <si>
    <t>3-島</t>
    <rPh sb="2" eb="3">
      <t>シマ</t>
    </rPh>
    <phoneticPr fontId="6"/>
  </si>
  <si>
    <t>媒体計(除島）</t>
    <rPh sb="0" eb="2">
      <t>バイタイ</t>
    </rPh>
    <rPh sb="2" eb="3">
      <t>ケイ</t>
    </rPh>
    <rPh sb="4" eb="5">
      <t>ノゾ</t>
    </rPh>
    <rPh sb="5" eb="6">
      <t>シマ</t>
    </rPh>
    <phoneticPr fontId="6"/>
  </si>
  <si>
    <t>四国</t>
    <rPh sb="0" eb="2">
      <t>シコク</t>
    </rPh>
    <phoneticPr fontId="6"/>
  </si>
  <si>
    <t>朝</t>
    <rPh sb="0" eb="1">
      <t>アサ</t>
    </rPh>
    <phoneticPr fontId="6"/>
  </si>
  <si>
    <t>読</t>
    <rPh sb="0" eb="1">
      <t>ヨ</t>
    </rPh>
    <phoneticPr fontId="6"/>
  </si>
  <si>
    <t>毎</t>
    <rPh sb="0" eb="1">
      <t>マイ</t>
    </rPh>
    <phoneticPr fontId="6"/>
  </si>
  <si>
    <t>産</t>
    <rPh sb="0" eb="1">
      <t>サン</t>
    </rPh>
    <phoneticPr fontId="6"/>
  </si>
  <si>
    <t>日</t>
    <rPh sb="0" eb="1">
      <t>ニチ</t>
    </rPh>
    <phoneticPr fontId="6"/>
  </si>
  <si>
    <t>全計(島除）</t>
    <rPh sb="0" eb="1">
      <t>ゼン</t>
    </rPh>
    <rPh sb="1" eb="2">
      <t>ケイ</t>
    </rPh>
    <rPh sb="3" eb="4">
      <t>シマ</t>
    </rPh>
    <rPh sb="4" eb="5">
      <t>ノゾ</t>
    </rPh>
    <phoneticPr fontId="6"/>
  </si>
  <si>
    <t>全計（島）</t>
    <rPh sb="0" eb="1">
      <t>ゼン</t>
    </rPh>
    <rPh sb="1" eb="2">
      <t>ケイ</t>
    </rPh>
    <rPh sb="3" eb="4">
      <t>シマ</t>
    </rPh>
    <phoneticPr fontId="6"/>
  </si>
  <si>
    <t>香川2</t>
    <rPh sb="0" eb="2">
      <t>カガワ</t>
    </rPh>
    <phoneticPr fontId="6"/>
  </si>
  <si>
    <t>さぬき志度</t>
    <rPh sb="3" eb="5">
      <t>シド</t>
    </rPh>
    <phoneticPr fontId="29"/>
  </si>
  <si>
    <t>津田</t>
    <rPh sb="0" eb="2">
      <t>ツダ</t>
    </rPh>
    <phoneticPr fontId="29"/>
  </si>
  <si>
    <t>さぬき志度(四)</t>
    <rPh sb="3" eb="5">
      <t>シド</t>
    </rPh>
    <rPh sb="6" eb="7">
      <t>ヨン</t>
    </rPh>
    <phoneticPr fontId="29"/>
  </si>
  <si>
    <t>志度</t>
  </si>
  <si>
    <t>さぬき志度（四）</t>
    <rPh sb="3" eb="5">
      <t>シド</t>
    </rPh>
    <rPh sb="6" eb="7">
      <t>ヨン</t>
    </rPh>
    <phoneticPr fontId="29"/>
  </si>
  <si>
    <t>読売(合)</t>
    <rPh sb="0" eb="1">
      <t>ドク</t>
    </rPh>
    <rPh sb="1" eb="2">
      <t>バイ</t>
    </rPh>
    <rPh sb="3" eb="4">
      <t>ア</t>
    </rPh>
    <phoneticPr fontId="29"/>
  </si>
  <si>
    <t>さぬき中央</t>
    <rPh sb="3" eb="5">
      <t>チュウオウ</t>
    </rPh>
    <phoneticPr fontId="6"/>
  </si>
  <si>
    <t>長尾</t>
    <rPh sb="0" eb="2">
      <t>ナガオ</t>
    </rPh>
    <phoneticPr fontId="29"/>
  </si>
  <si>
    <t>長尾（四）</t>
    <rPh sb="0" eb="1">
      <t>チョウ</t>
    </rPh>
    <rPh sb="1" eb="2">
      <t>オ</t>
    </rPh>
    <rPh sb="3" eb="4">
      <t>ヨン</t>
    </rPh>
    <phoneticPr fontId="29"/>
  </si>
  <si>
    <t>長尾</t>
  </si>
  <si>
    <t>長尾（四）</t>
    <rPh sb="0" eb="1">
      <t>オサ</t>
    </rPh>
    <rPh sb="1" eb="2">
      <t>オ</t>
    </rPh>
    <rPh sb="3" eb="4">
      <t>ヨン</t>
    </rPh>
    <phoneticPr fontId="29"/>
  </si>
  <si>
    <t>（志度町1100･寒川町850）</t>
    <rPh sb="1" eb="3">
      <t>シド</t>
    </rPh>
    <rPh sb="3" eb="4">
      <t>マチ</t>
    </rPh>
    <rPh sb="9" eb="11">
      <t>サンガワ</t>
    </rPh>
    <rPh sb="11" eb="12">
      <t>マチ</t>
    </rPh>
    <phoneticPr fontId="29"/>
  </si>
  <si>
    <t>（長尾1550･造田1000）</t>
    <rPh sb="1" eb="3">
      <t>ナガオ</t>
    </rPh>
    <rPh sb="8" eb="10">
      <t>ゾウタ</t>
    </rPh>
    <phoneticPr fontId="29"/>
  </si>
  <si>
    <t>さぬき中央（四）</t>
    <rPh sb="3" eb="5">
      <t>チュウオウ</t>
    </rPh>
    <rPh sb="6" eb="7">
      <t>ヨン</t>
    </rPh>
    <phoneticPr fontId="29"/>
  </si>
  <si>
    <t>大川</t>
  </si>
  <si>
    <t>津田</t>
  </si>
  <si>
    <t>さぬき東部</t>
    <rPh sb="3" eb="5">
      <t>トウブ</t>
    </rPh>
    <phoneticPr fontId="29"/>
  </si>
  <si>
    <t>多和･三木南</t>
    <rPh sb="0" eb="2">
      <t>タワ</t>
    </rPh>
    <rPh sb="3" eb="5">
      <t>ミキ</t>
    </rPh>
    <rPh sb="5" eb="6">
      <t>ミナミ</t>
    </rPh>
    <phoneticPr fontId="29"/>
  </si>
  <si>
    <t>さぬき東部（四）</t>
    <rPh sb="3" eb="5">
      <t>チュウトウブ</t>
    </rPh>
    <rPh sb="6" eb="7">
      <t>ヨン</t>
    </rPh>
    <phoneticPr fontId="29"/>
  </si>
  <si>
    <t>さぬき東（四）</t>
    <rPh sb="3" eb="4">
      <t>ヒガシ</t>
    </rPh>
    <rPh sb="5" eb="6">
      <t>ヨン</t>
    </rPh>
    <phoneticPr fontId="29"/>
  </si>
  <si>
    <t>（寒川町500･大川町1200）</t>
    <rPh sb="1" eb="3">
      <t>サンガワ</t>
    </rPh>
    <rPh sb="3" eb="4">
      <t>マチ</t>
    </rPh>
    <rPh sb="8" eb="10">
      <t>オオカワ</t>
    </rPh>
    <rPh sb="10" eb="11">
      <t>マチ</t>
    </rPh>
    <phoneticPr fontId="29"/>
  </si>
  <si>
    <t>（※三木町小蓑地区含む）</t>
    <rPh sb="2" eb="5">
      <t>ミキマチ</t>
    </rPh>
    <rPh sb="5" eb="6">
      <t>コ</t>
    </rPh>
    <rPh sb="7" eb="9">
      <t>チク</t>
    </rPh>
    <rPh sb="9" eb="10">
      <t>フク</t>
    </rPh>
    <phoneticPr fontId="29"/>
  </si>
  <si>
    <t>津田（四）</t>
    <rPh sb="0" eb="1">
      <t>ツ</t>
    </rPh>
    <rPh sb="1" eb="2">
      <t>タ</t>
    </rPh>
    <rPh sb="3" eb="4">
      <t>ヨン</t>
    </rPh>
    <phoneticPr fontId="29"/>
  </si>
  <si>
    <t>多和（四）</t>
    <rPh sb="0" eb="1">
      <t>タ</t>
    </rPh>
    <rPh sb="1" eb="2">
      <t>カズ</t>
    </rPh>
    <rPh sb="3" eb="4">
      <t>ヨン</t>
    </rPh>
    <phoneticPr fontId="29"/>
  </si>
  <si>
    <t>東かがわ市</t>
    <rPh sb="0" eb="1">
      <t>ヒガシ</t>
    </rPh>
    <rPh sb="4" eb="5">
      <t>シ</t>
    </rPh>
    <phoneticPr fontId="6"/>
  </si>
  <si>
    <t>四新･三本松</t>
    <rPh sb="0" eb="1">
      <t>ヨン</t>
    </rPh>
    <rPh sb="1" eb="2">
      <t>シン</t>
    </rPh>
    <rPh sb="3" eb="6">
      <t>サンボンマツ</t>
    </rPh>
    <phoneticPr fontId="29"/>
  </si>
  <si>
    <t>三本松（四）</t>
    <rPh sb="0" eb="2">
      <t>サンボン</t>
    </rPh>
    <rPh sb="2" eb="3">
      <t>マツ</t>
    </rPh>
    <rPh sb="4" eb="5">
      <t>ヨン</t>
    </rPh>
    <phoneticPr fontId="29"/>
  </si>
  <si>
    <t>大内</t>
    <rPh sb="0" eb="1">
      <t>ダイ</t>
    </rPh>
    <rPh sb="1" eb="2">
      <t>ウチ</t>
    </rPh>
    <phoneticPr fontId="29"/>
  </si>
  <si>
    <t>三本松（四）</t>
    <rPh sb="0" eb="3">
      <t>サンボンマツ</t>
    </rPh>
    <rPh sb="4" eb="5">
      <t>ヨン</t>
    </rPh>
    <phoneticPr fontId="29"/>
  </si>
  <si>
    <t>白鳥</t>
    <rPh sb="0" eb="1">
      <t>シロ</t>
    </rPh>
    <rPh sb="1" eb="2">
      <t>トリ</t>
    </rPh>
    <phoneticPr fontId="29"/>
  </si>
  <si>
    <t>白鳥（四）</t>
    <rPh sb="0" eb="1">
      <t>シロ</t>
    </rPh>
    <rPh sb="1" eb="2">
      <t>トリ</t>
    </rPh>
    <rPh sb="3" eb="4">
      <t>ヨン</t>
    </rPh>
    <phoneticPr fontId="29"/>
  </si>
  <si>
    <t>引田</t>
    <rPh sb="0" eb="1">
      <t>イン</t>
    </rPh>
    <rPh sb="1" eb="2">
      <t>タ</t>
    </rPh>
    <phoneticPr fontId="29"/>
  </si>
  <si>
    <t>引田（四）</t>
    <rPh sb="0" eb="1">
      <t>イン</t>
    </rPh>
    <rPh sb="1" eb="2">
      <t>タ</t>
    </rPh>
    <rPh sb="3" eb="4">
      <t>ヨン</t>
    </rPh>
    <phoneticPr fontId="29"/>
  </si>
  <si>
    <t>小計</t>
    <rPh sb="0" eb="2">
      <t>ショウケイ</t>
    </rPh>
    <phoneticPr fontId="6"/>
  </si>
  <si>
    <t>木田郡</t>
    <rPh sb="0" eb="2">
      <t>キダ</t>
    </rPh>
    <rPh sb="2" eb="3">
      <t>グン</t>
    </rPh>
    <phoneticPr fontId="6"/>
  </si>
  <si>
    <t>三木中央</t>
    <rPh sb="0" eb="2">
      <t>ミキ</t>
    </rPh>
    <rPh sb="2" eb="4">
      <t>チュウオウ</t>
    </rPh>
    <phoneticPr fontId="29"/>
  </si>
  <si>
    <t>三木中央（四）</t>
    <rPh sb="0" eb="2">
      <t>ミキ</t>
    </rPh>
    <rPh sb="2" eb="4">
      <t>チュウオウ</t>
    </rPh>
    <rPh sb="5" eb="6">
      <t>ヨン</t>
    </rPh>
    <phoneticPr fontId="29"/>
  </si>
  <si>
    <t>平木</t>
  </si>
  <si>
    <t>三木(読)</t>
    <rPh sb="3" eb="4">
      <t>ヨ</t>
    </rPh>
    <phoneticPr fontId="29"/>
  </si>
  <si>
    <t>（平木･井戸）</t>
    <rPh sb="1" eb="3">
      <t>ヒラギ</t>
    </rPh>
    <rPh sb="4" eb="6">
      <t>イド</t>
    </rPh>
    <phoneticPr fontId="6"/>
  </si>
  <si>
    <t>三木西部（四）</t>
    <rPh sb="0" eb="2">
      <t>ミキ</t>
    </rPh>
    <rPh sb="2" eb="3">
      <t>ニシ</t>
    </rPh>
    <rPh sb="3" eb="4">
      <t>ブ</t>
    </rPh>
    <rPh sb="5" eb="6">
      <t>ヨン</t>
    </rPh>
    <phoneticPr fontId="29"/>
  </si>
  <si>
    <t>三木東</t>
    <rPh sb="0" eb="1">
      <t>３</t>
    </rPh>
    <rPh sb="1" eb="2">
      <t>キ</t>
    </rPh>
    <rPh sb="2" eb="3">
      <t>ヒガシ</t>
    </rPh>
    <phoneticPr fontId="29"/>
  </si>
  <si>
    <t>三木西部</t>
    <rPh sb="0" eb="2">
      <t>ミキ</t>
    </rPh>
    <rPh sb="2" eb="4">
      <t>セイブ</t>
    </rPh>
    <phoneticPr fontId="6"/>
  </si>
  <si>
    <t>（池戸･田中）</t>
    <rPh sb="1" eb="3">
      <t>イケド</t>
    </rPh>
    <rPh sb="4" eb="6">
      <t>タナカ</t>
    </rPh>
    <phoneticPr fontId="6"/>
  </si>
  <si>
    <t>直島</t>
  </si>
  <si>
    <t>◆直島町の中央紙は岡山県から手配となります。</t>
    <rPh sb="1" eb="3">
      <t>ナオシマ</t>
    </rPh>
    <rPh sb="3" eb="4">
      <t>マチ</t>
    </rPh>
    <rPh sb="5" eb="8">
      <t>チュウオウシ</t>
    </rPh>
    <rPh sb="9" eb="12">
      <t>オカヤマケン</t>
    </rPh>
    <rPh sb="14" eb="16">
      <t>テハイ</t>
    </rPh>
    <phoneticPr fontId="6"/>
  </si>
  <si>
    <t>（四新･中央）</t>
    <rPh sb="1" eb="2">
      <t>ヨン</t>
    </rPh>
    <rPh sb="2" eb="3">
      <t>シン</t>
    </rPh>
    <rPh sb="4" eb="6">
      <t>チュウオウ</t>
    </rPh>
    <phoneticPr fontId="6"/>
  </si>
  <si>
    <t>綾歌郡</t>
    <rPh sb="0" eb="1">
      <t>アヤ</t>
    </rPh>
    <rPh sb="1" eb="2">
      <t>ウタ</t>
    </rPh>
    <rPh sb="2" eb="3">
      <t>グン</t>
    </rPh>
    <phoneticPr fontId="6"/>
  </si>
  <si>
    <t>四新･綾川東</t>
    <rPh sb="0" eb="1">
      <t>ヨン</t>
    </rPh>
    <rPh sb="1" eb="2">
      <t>シン</t>
    </rPh>
    <rPh sb="3" eb="5">
      <t>アヤカワ</t>
    </rPh>
    <rPh sb="5" eb="6">
      <t>アズマ</t>
    </rPh>
    <phoneticPr fontId="29"/>
  </si>
  <si>
    <t>綾川西(四)</t>
    <rPh sb="0" eb="1">
      <t>アヤ</t>
    </rPh>
    <rPh sb="1" eb="2">
      <t>カワ</t>
    </rPh>
    <rPh sb="2" eb="3">
      <t>ニシ</t>
    </rPh>
    <rPh sb="4" eb="5">
      <t>ヨン</t>
    </rPh>
    <phoneticPr fontId="29"/>
  </si>
  <si>
    <t>綾川</t>
    <rPh sb="0" eb="1">
      <t>アヤ</t>
    </rPh>
    <rPh sb="1" eb="2">
      <t>ガワ</t>
    </rPh>
    <phoneticPr fontId="29"/>
  </si>
  <si>
    <t>綾川西(四)</t>
    <rPh sb="0" eb="1">
      <t>アヤ</t>
    </rPh>
    <rPh sb="1" eb="2">
      <t>カワ</t>
    </rPh>
    <rPh sb="2" eb="3">
      <t>ニシ</t>
    </rPh>
    <rPh sb="4" eb="5">
      <t>ヨン</t>
    </rPh>
    <phoneticPr fontId="6"/>
  </si>
  <si>
    <t>読売(合)</t>
    <rPh sb="0" eb="1">
      <t>ドク</t>
    </rPh>
    <rPh sb="1" eb="2">
      <t>ウ</t>
    </rPh>
    <rPh sb="3" eb="4">
      <t>ア</t>
    </rPh>
    <phoneticPr fontId="29"/>
  </si>
  <si>
    <t>四新･綾川西</t>
    <rPh sb="0" eb="1">
      <t>ヨン</t>
    </rPh>
    <rPh sb="1" eb="2">
      <t>シン</t>
    </rPh>
    <rPh sb="3" eb="5">
      <t>アヤカワ</t>
    </rPh>
    <rPh sb="5" eb="6">
      <t>ニシ</t>
    </rPh>
    <phoneticPr fontId="29"/>
  </si>
  <si>
    <t>宇多津</t>
  </si>
  <si>
    <t>毎日(合)</t>
    <rPh sb="0" eb="1">
      <t>マイ</t>
    </rPh>
    <rPh sb="1" eb="2">
      <t>ヒ</t>
    </rPh>
    <rPh sb="3" eb="4">
      <t>ア</t>
    </rPh>
    <phoneticPr fontId="29"/>
  </si>
  <si>
    <t>四新･宇多津</t>
    <rPh sb="0" eb="1">
      <t>ヨン</t>
    </rPh>
    <rPh sb="1" eb="2">
      <t>シン</t>
    </rPh>
    <rPh sb="3" eb="4">
      <t>ウ</t>
    </rPh>
    <rPh sb="4" eb="5">
      <t>タ</t>
    </rPh>
    <rPh sb="5" eb="6">
      <t>ツ</t>
    </rPh>
    <phoneticPr fontId="29"/>
  </si>
  <si>
    <t>坂出市</t>
    <rPh sb="0" eb="1">
      <t>サカ</t>
    </rPh>
    <rPh sb="1" eb="2">
      <t>デ</t>
    </rPh>
    <rPh sb="2" eb="3">
      <t>シ</t>
    </rPh>
    <phoneticPr fontId="6"/>
  </si>
  <si>
    <t>四新･坂出中央</t>
    <rPh sb="0" eb="1">
      <t>ヨン</t>
    </rPh>
    <rPh sb="1" eb="2">
      <t>シン</t>
    </rPh>
    <rPh sb="3" eb="5">
      <t>サカイデ</t>
    </rPh>
    <rPh sb="5" eb="7">
      <t>チュウオウ</t>
    </rPh>
    <phoneticPr fontId="6"/>
  </si>
  <si>
    <t>坂出</t>
  </si>
  <si>
    <t>坂出中央(四)</t>
    <rPh sb="2" eb="4">
      <t>チュウオウ</t>
    </rPh>
    <rPh sb="5" eb="6">
      <t>シ</t>
    </rPh>
    <phoneticPr fontId="29"/>
  </si>
  <si>
    <t>読売(合)</t>
    <rPh sb="0" eb="1">
      <t>ヨ</t>
    </rPh>
    <rPh sb="1" eb="2">
      <t>ウ</t>
    </rPh>
    <rPh sb="3" eb="4">
      <t>ア</t>
    </rPh>
    <phoneticPr fontId="29"/>
  </si>
  <si>
    <t>（旧坂出西含む）</t>
    <rPh sb="1" eb="2">
      <t>キュウ</t>
    </rPh>
    <rPh sb="2" eb="4">
      <t>サカイデ</t>
    </rPh>
    <rPh sb="4" eb="5">
      <t>ニシ</t>
    </rPh>
    <rPh sb="5" eb="6">
      <t>フク</t>
    </rPh>
    <phoneticPr fontId="29"/>
  </si>
  <si>
    <t>坂出東部(四）</t>
    <rPh sb="2" eb="4">
      <t>トウブ</t>
    </rPh>
    <rPh sb="5" eb="6">
      <t>ヨン</t>
    </rPh>
    <phoneticPr fontId="6"/>
  </si>
  <si>
    <t>坂出東</t>
  </si>
  <si>
    <t>坂出東(四)</t>
    <rPh sb="2" eb="3">
      <t>ヒガシ</t>
    </rPh>
    <phoneticPr fontId="29"/>
  </si>
  <si>
    <t>坂出東部(四)</t>
    <rPh sb="2" eb="4">
      <t>トウブ</t>
    </rPh>
    <rPh sb="5" eb="6">
      <t>ヨン</t>
    </rPh>
    <phoneticPr fontId="6"/>
  </si>
  <si>
    <t>坂出東</t>
    <rPh sb="0" eb="2">
      <t>サカイデ</t>
    </rPh>
    <rPh sb="2" eb="3">
      <t>ヒガシ</t>
    </rPh>
    <phoneticPr fontId="29"/>
  </si>
  <si>
    <t>坂出南(四)</t>
    <rPh sb="0" eb="2">
      <t>サカイデ</t>
    </rPh>
    <rPh sb="2" eb="3">
      <t>ミナミ</t>
    </rPh>
    <rPh sb="4" eb="5">
      <t>ヨン</t>
    </rPh>
    <phoneticPr fontId="29"/>
  </si>
  <si>
    <t>四新･坂出南</t>
    <rPh sb="0" eb="1">
      <t>ヨン</t>
    </rPh>
    <rPh sb="1" eb="2">
      <t>シン</t>
    </rPh>
    <rPh sb="3" eb="5">
      <t>サカイデ</t>
    </rPh>
    <rPh sb="5" eb="6">
      <t>ミナミ</t>
    </rPh>
    <phoneticPr fontId="6"/>
  </si>
  <si>
    <t>坂出府中(四)</t>
    <rPh sb="0" eb="2">
      <t>サカイデ</t>
    </rPh>
    <rPh sb="2" eb="3">
      <t>フ</t>
    </rPh>
    <rPh sb="3" eb="4">
      <t>ナカ</t>
    </rPh>
    <rPh sb="5" eb="6">
      <t>ヨン</t>
    </rPh>
    <phoneticPr fontId="29"/>
  </si>
  <si>
    <t>坂出･府中</t>
    <rPh sb="0" eb="2">
      <t>サカイデ</t>
    </rPh>
    <rPh sb="3" eb="5">
      <t>フチュウ</t>
    </rPh>
    <phoneticPr fontId="6"/>
  </si>
  <si>
    <t>※は合売店です。他紙も一緒に扱っております。</t>
    <rPh sb="2" eb="3">
      <t>ゴウ</t>
    </rPh>
    <rPh sb="3" eb="4">
      <t>バイ</t>
    </rPh>
    <rPh sb="4" eb="5">
      <t>テン</t>
    </rPh>
    <rPh sb="8" eb="10">
      <t>タシ</t>
    </rPh>
    <rPh sb="11" eb="13">
      <t>イッショ</t>
    </rPh>
    <rPh sb="14" eb="15">
      <t>アツカ</t>
    </rPh>
    <phoneticPr fontId="6"/>
  </si>
  <si>
    <t>TEL087(886)7899/FAX087(886)6511</t>
  </si>
  <si>
    <t>日本経済新聞</t>
  </si>
  <si>
    <t>香川3</t>
    <rPh sb="0" eb="2">
      <t>カガワ</t>
    </rPh>
    <phoneticPr fontId="6"/>
  </si>
  <si>
    <t>摘要</t>
    <rPh sb="0" eb="2">
      <t>テキヨウ</t>
    </rPh>
    <phoneticPr fontId="29"/>
  </si>
  <si>
    <t>丸亀市</t>
    <rPh sb="0" eb="1">
      <t>マル</t>
    </rPh>
    <rPh sb="1" eb="2">
      <t>カメ</t>
    </rPh>
    <rPh sb="2" eb="3">
      <t>シ</t>
    </rPh>
    <phoneticPr fontId="6"/>
  </si>
  <si>
    <t>四新･丸亀</t>
    <rPh sb="1" eb="2">
      <t>シン</t>
    </rPh>
    <rPh sb="3" eb="5">
      <t>マルガメ</t>
    </rPh>
    <phoneticPr fontId="29"/>
  </si>
  <si>
    <t>四新･綾歌</t>
    <rPh sb="0" eb="1">
      <t>ヨン</t>
    </rPh>
    <rPh sb="1" eb="2">
      <t>シン</t>
    </rPh>
    <rPh sb="3" eb="5">
      <t>アヤウタ</t>
    </rPh>
    <phoneticPr fontId="29"/>
  </si>
  <si>
    <t>丸亀</t>
    <rPh sb="0" eb="1">
      <t>マル</t>
    </rPh>
    <rPh sb="1" eb="2">
      <t>カメ</t>
    </rPh>
    <phoneticPr fontId="29"/>
  </si>
  <si>
    <t>丸亀東</t>
  </si>
  <si>
    <t>丸亀北</t>
  </si>
  <si>
    <t>丸亀北(毎)</t>
    <rPh sb="4" eb="5">
      <t>マイ</t>
    </rPh>
    <phoneticPr fontId="29"/>
  </si>
  <si>
    <t>四新･丸亀南</t>
    <rPh sb="1" eb="2">
      <t>シン</t>
    </rPh>
    <rPh sb="3" eb="5">
      <t>マルガメ</t>
    </rPh>
    <rPh sb="5" eb="6">
      <t>ミナミ</t>
    </rPh>
    <phoneticPr fontId="29"/>
  </si>
  <si>
    <t>四新･飯山</t>
    <rPh sb="0" eb="1">
      <t>ヨン</t>
    </rPh>
    <rPh sb="1" eb="2">
      <t>シン</t>
    </rPh>
    <rPh sb="3" eb="5">
      <t>ハンザン</t>
    </rPh>
    <phoneticPr fontId="29"/>
  </si>
  <si>
    <t>丸亀西</t>
    <rPh sb="0" eb="1">
      <t>マル</t>
    </rPh>
    <rPh sb="1" eb="2">
      <t>カメ</t>
    </rPh>
    <rPh sb="2" eb="3">
      <t>ニシ</t>
    </rPh>
    <phoneticPr fontId="29"/>
  </si>
  <si>
    <t>丸亀西</t>
    <phoneticPr fontId="29"/>
  </si>
  <si>
    <t>丸亀南</t>
    <phoneticPr fontId="29"/>
  </si>
  <si>
    <t>丸亀南(毎)</t>
    <rPh sb="4" eb="5">
      <t>マイ</t>
    </rPh>
    <phoneticPr fontId="29"/>
  </si>
  <si>
    <t>四新･今津</t>
    <rPh sb="0" eb="1">
      <t>ヨン</t>
    </rPh>
    <rPh sb="1" eb="2">
      <t>シン</t>
    </rPh>
    <rPh sb="3" eb="4">
      <t>イマ</t>
    </rPh>
    <rPh sb="4" eb="5">
      <t>ツ</t>
    </rPh>
    <phoneticPr fontId="29"/>
  </si>
  <si>
    <t>丸亀南</t>
    <rPh sb="0" eb="1">
      <t>マル</t>
    </rPh>
    <rPh sb="1" eb="2">
      <t>カメ</t>
    </rPh>
    <rPh sb="2" eb="3">
      <t>ミナミ</t>
    </rPh>
    <phoneticPr fontId="29"/>
  </si>
  <si>
    <t>丸亀</t>
  </si>
  <si>
    <t>綾歌(四)</t>
  </si>
  <si>
    <t>綾歌</t>
  </si>
  <si>
    <t>読売(合)</t>
    <rPh sb="0" eb="2">
      <t>ヨミウリ</t>
    </rPh>
    <rPh sb="3" eb="4">
      <t>ア</t>
    </rPh>
    <phoneticPr fontId="29"/>
  </si>
  <si>
    <t>四新･塩屋</t>
    <rPh sb="0" eb="1">
      <t>ヨン</t>
    </rPh>
    <rPh sb="1" eb="2">
      <t>シン</t>
    </rPh>
    <rPh sb="3" eb="5">
      <t>シオヤ</t>
    </rPh>
    <phoneticPr fontId="29"/>
  </si>
  <si>
    <t>丸亀東</t>
    <rPh sb="0" eb="1">
      <t>マル</t>
    </rPh>
    <rPh sb="1" eb="2">
      <t>カメ</t>
    </rPh>
    <rPh sb="2" eb="3">
      <t>ヒガシ</t>
    </rPh>
    <phoneticPr fontId="29"/>
  </si>
  <si>
    <t>丸亀南</t>
    <rPh sb="2" eb="3">
      <t>ミナミ</t>
    </rPh>
    <phoneticPr fontId="29"/>
  </si>
  <si>
    <t>飯山(四)</t>
    <phoneticPr fontId="29"/>
  </si>
  <si>
    <t>飯山</t>
    <rPh sb="0" eb="2">
      <t>ハンザン</t>
    </rPh>
    <phoneticPr fontId="29"/>
  </si>
  <si>
    <t>四新･土器</t>
    <rPh sb="0" eb="1">
      <t>ヨン</t>
    </rPh>
    <rPh sb="1" eb="2">
      <t>シン</t>
    </rPh>
    <rPh sb="3" eb="5">
      <t>ドキ</t>
    </rPh>
    <phoneticPr fontId="29"/>
  </si>
  <si>
    <t>飯山（四）</t>
    <rPh sb="0" eb="2">
      <t>ハンザン</t>
    </rPh>
    <rPh sb="3" eb="4">
      <t>ヨン</t>
    </rPh>
    <phoneticPr fontId="29"/>
  </si>
  <si>
    <t>飯山(四)</t>
    <rPh sb="0" eb="2">
      <t>ハンザン</t>
    </rPh>
    <rPh sb="3" eb="4">
      <t>ヨン</t>
    </rPh>
    <phoneticPr fontId="29"/>
  </si>
  <si>
    <t>(綾歌含む)</t>
    <rPh sb="1" eb="3">
      <t>アヤウタ</t>
    </rPh>
    <rPh sb="3" eb="4">
      <t>フク</t>
    </rPh>
    <phoneticPr fontId="29"/>
  </si>
  <si>
    <t>飯山</t>
  </si>
  <si>
    <t>善通寺市</t>
    <rPh sb="0" eb="4">
      <t>ゼンツウジシ</t>
    </rPh>
    <phoneticPr fontId="29"/>
  </si>
  <si>
    <t>四新･善通寺中</t>
    <rPh sb="0" eb="1">
      <t>ヨン</t>
    </rPh>
    <rPh sb="1" eb="2">
      <t>シン</t>
    </rPh>
    <rPh sb="3" eb="6">
      <t>ゼンツウジ</t>
    </rPh>
    <rPh sb="6" eb="7">
      <t>ナカ</t>
    </rPh>
    <phoneticPr fontId="29"/>
  </si>
  <si>
    <t>善通寺</t>
  </si>
  <si>
    <t>善通寺(朝)</t>
    <rPh sb="4" eb="5">
      <t>アサ</t>
    </rPh>
    <phoneticPr fontId="29"/>
  </si>
  <si>
    <t>朝日(合)</t>
    <rPh sb="0" eb="1">
      <t>アサ</t>
    </rPh>
    <rPh sb="1" eb="2">
      <t>ヒ</t>
    </rPh>
    <rPh sb="3" eb="4">
      <t>ア</t>
    </rPh>
    <phoneticPr fontId="29"/>
  </si>
  <si>
    <t>善通寺(朝)</t>
    <phoneticPr fontId="29"/>
  </si>
  <si>
    <t>善通寺南</t>
    <rPh sb="0" eb="3">
      <t>ゼンツウジ</t>
    </rPh>
    <rPh sb="3" eb="4">
      <t>ミナミ</t>
    </rPh>
    <phoneticPr fontId="29"/>
  </si>
  <si>
    <t>※丸亀市の一部180部含む</t>
    <rPh sb="1" eb="4">
      <t>マルガメシ</t>
    </rPh>
    <rPh sb="5" eb="7">
      <t>イチブ</t>
    </rPh>
    <rPh sb="10" eb="11">
      <t>ブ</t>
    </rPh>
    <rPh sb="11" eb="12">
      <t>フク</t>
    </rPh>
    <phoneticPr fontId="29"/>
  </si>
  <si>
    <t>仲多度郡</t>
    <rPh sb="0" eb="1">
      <t>ナカ</t>
    </rPh>
    <rPh sb="1" eb="3">
      <t>タド</t>
    </rPh>
    <rPh sb="3" eb="4">
      <t>グン</t>
    </rPh>
    <phoneticPr fontId="6"/>
  </si>
  <si>
    <t>多度津</t>
  </si>
  <si>
    <t>多度津(四)</t>
  </si>
  <si>
    <t>多度津西</t>
    <rPh sb="3" eb="4">
      <t>ニシ</t>
    </rPh>
    <phoneticPr fontId="29"/>
  </si>
  <si>
    <t>多度津西(四)</t>
    <rPh sb="0" eb="3">
      <t>タドツ</t>
    </rPh>
    <rPh sb="3" eb="4">
      <t>ニシ</t>
    </rPh>
    <rPh sb="5" eb="6">
      <t>ヨン</t>
    </rPh>
    <phoneticPr fontId="29"/>
  </si>
  <si>
    <t>琴平</t>
  </si>
  <si>
    <t>琴平(朝)</t>
    <rPh sb="3" eb="4">
      <t>アサ</t>
    </rPh>
    <phoneticPr fontId="29"/>
  </si>
  <si>
    <t>（満濃含む）</t>
    <rPh sb="1" eb="3">
      <t>マンノウ</t>
    </rPh>
    <rPh sb="3" eb="4">
      <t>フク</t>
    </rPh>
    <phoneticPr fontId="29"/>
  </si>
  <si>
    <t>琴南</t>
  </si>
  <si>
    <t>満濃合(朝)</t>
    <rPh sb="4" eb="5">
      <t>アサ</t>
    </rPh>
    <phoneticPr fontId="29"/>
  </si>
  <si>
    <t>四新･満濃北</t>
    <rPh sb="0" eb="1">
      <t>ヨン</t>
    </rPh>
    <rPh sb="1" eb="2">
      <t>シン</t>
    </rPh>
    <rPh sb="3" eb="5">
      <t>マンノウ</t>
    </rPh>
    <rPh sb="5" eb="6">
      <t>キタ</t>
    </rPh>
    <phoneticPr fontId="29"/>
  </si>
  <si>
    <t>満濃南</t>
    <rPh sb="2" eb="3">
      <t>ミナミ</t>
    </rPh>
    <phoneticPr fontId="29"/>
  </si>
  <si>
    <t>観音寺市</t>
    <rPh sb="0" eb="3">
      <t>カンオンジ</t>
    </rPh>
    <rPh sb="3" eb="4">
      <t>シ</t>
    </rPh>
    <phoneticPr fontId="6"/>
  </si>
  <si>
    <t>観音寺北</t>
    <rPh sb="0" eb="3">
      <t>カンオンジ</t>
    </rPh>
    <rPh sb="3" eb="4">
      <t>キタ</t>
    </rPh>
    <phoneticPr fontId="6"/>
  </si>
  <si>
    <t>観音寺</t>
  </si>
  <si>
    <t>観音寺</t>
    <phoneticPr fontId="29"/>
  </si>
  <si>
    <t>観音寺北（四）</t>
    <rPh sb="0" eb="3">
      <t>カンオンジ</t>
    </rPh>
    <rPh sb="3" eb="4">
      <t>キタ</t>
    </rPh>
    <rPh sb="5" eb="6">
      <t>ヨン</t>
    </rPh>
    <phoneticPr fontId="6"/>
  </si>
  <si>
    <t>観音寺（読）</t>
    <rPh sb="4" eb="5">
      <t>ヨ</t>
    </rPh>
    <phoneticPr fontId="29"/>
  </si>
  <si>
    <t>観音寺(朝)</t>
    <phoneticPr fontId="29"/>
  </si>
  <si>
    <t>観音寺南</t>
    <rPh sb="0" eb="3">
      <t>カンオンジ</t>
    </rPh>
    <phoneticPr fontId="6"/>
  </si>
  <si>
    <t>観音寺南</t>
    <rPh sb="0" eb="3">
      <t>カンオンジ</t>
    </rPh>
    <rPh sb="3" eb="4">
      <t>ミナミ</t>
    </rPh>
    <phoneticPr fontId="29"/>
  </si>
  <si>
    <t>観音寺南（四）</t>
    <rPh sb="0" eb="3">
      <t>カンオンジ</t>
    </rPh>
    <rPh sb="5" eb="6">
      <t>ヨン</t>
    </rPh>
    <phoneticPr fontId="6"/>
  </si>
  <si>
    <t>観音寺南(朝)</t>
    <rPh sb="3" eb="4">
      <t>ミナミ</t>
    </rPh>
    <rPh sb="5" eb="6">
      <t>アサ</t>
    </rPh>
    <phoneticPr fontId="29"/>
  </si>
  <si>
    <t>観音寺西</t>
    <rPh sb="0" eb="3">
      <t>カンオンジ</t>
    </rPh>
    <rPh sb="3" eb="4">
      <t>ニシ</t>
    </rPh>
    <phoneticPr fontId="29"/>
  </si>
  <si>
    <t>豊浜</t>
  </si>
  <si>
    <t>観音寺西（四）</t>
    <rPh sb="0" eb="3">
      <t>カンオンジ</t>
    </rPh>
    <rPh sb="3" eb="4">
      <t>ニシ</t>
    </rPh>
    <rPh sb="5" eb="6">
      <t>ヨン</t>
    </rPh>
    <phoneticPr fontId="29"/>
  </si>
  <si>
    <t>豊浜（読）</t>
    <rPh sb="0" eb="2">
      <t>トヨハマ</t>
    </rPh>
    <rPh sb="3" eb="4">
      <t>ヨ</t>
    </rPh>
    <phoneticPr fontId="29"/>
  </si>
  <si>
    <t>観音寺(読)</t>
    <phoneticPr fontId="29"/>
  </si>
  <si>
    <t>（豊浜町1200･大野原町1900）</t>
    <rPh sb="1" eb="3">
      <t>トヨハマ</t>
    </rPh>
    <rPh sb="3" eb="4">
      <t>マチ</t>
    </rPh>
    <rPh sb="9" eb="13">
      <t>オオノハラマチ</t>
    </rPh>
    <phoneticPr fontId="29"/>
  </si>
  <si>
    <t>大野原</t>
  </si>
  <si>
    <t>(大野原含む)</t>
    <phoneticPr fontId="6"/>
  </si>
  <si>
    <t>三豊市</t>
    <rPh sb="0" eb="2">
      <t>ミトヨ</t>
    </rPh>
    <rPh sb="2" eb="3">
      <t>シ</t>
    </rPh>
    <phoneticPr fontId="6"/>
  </si>
  <si>
    <t>高瀬</t>
  </si>
  <si>
    <t>高瀬</t>
    <rPh sb="0" eb="2">
      <t>タカセ</t>
    </rPh>
    <phoneticPr fontId="29"/>
  </si>
  <si>
    <t>三豊北と統合</t>
    <rPh sb="0" eb="2">
      <t>ミトヨ</t>
    </rPh>
    <rPh sb="2" eb="3">
      <t>キタ</t>
    </rPh>
    <rPh sb="4" eb="6">
      <t>トウゴウ</t>
    </rPh>
    <phoneticPr fontId="29"/>
  </si>
  <si>
    <t>三豊中央</t>
    <rPh sb="0" eb="2">
      <t>ミトヨ</t>
    </rPh>
    <rPh sb="2" eb="4">
      <t>チュウオウ</t>
    </rPh>
    <phoneticPr fontId="29"/>
  </si>
  <si>
    <t>三豊西</t>
    <rPh sb="0" eb="2">
      <t>ミトヨ</t>
    </rPh>
    <rPh sb="2" eb="3">
      <t>ニシ</t>
    </rPh>
    <phoneticPr fontId="29"/>
  </si>
  <si>
    <t>豊中</t>
  </si>
  <si>
    <t>三豊中央（四）</t>
    <rPh sb="0" eb="2">
      <t>ミトヨ</t>
    </rPh>
    <rPh sb="2" eb="4">
      <t>チュウオウ</t>
    </rPh>
    <rPh sb="5" eb="6">
      <t>ヨン</t>
    </rPh>
    <phoneticPr fontId="29"/>
  </si>
  <si>
    <t>(豊中町2100・山本町1250）</t>
    <rPh sb="1" eb="4">
      <t>トヨナカマチ</t>
    </rPh>
    <rPh sb="9" eb="11">
      <t>ヤマモト</t>
    </rPh>
    <rPh sb="11" eb="12">
      <t>マチ</t>
    </rPh>
    <phoneticPr fontId="29"/>
  </si>
  <si>
    <t>三豊北高瀬</t>
    <rPh sb="0" eb="2">
      <t>ミトヨ</t>
    </rPh>
    <rPh sb="2" eb="3">
      <t>キタ</t>
    </rPh>
    <rPh sb="3" eb="5">
      <t>タカセ</t>
    </rPh>
    <phoneticPr fontId="29"/>
  </si>
  <si>
    <t>詫間</t>
  </si>
  <si>
    <t>(山本含む)※一部朝日（合）</t>
    <rPh sb="7" eb="9">
      <t>イチブ</t>
    </rPh>
    <rPh sb="9" eb="10">
      <t>アサ</t>
    </rPh>
    <rPh sb="10" eb="11">
      <t>ヒ</t>
    </rPh>
    <rPh sb="12" eb="13">
      <t>ゴウ</t>
    </rPh>
    <phoneticPr fontId="6"/>
  </si>
  <si>
    <t>山本</t>
  </si>
  <si>
    <t>豊中と統合（三豊西）</t>
    <rPh sb="0" eb="2">
      <t>トヨナカ</t>
    </rPh>
    <rPh sb="3" eb="5">
      <t>トウゴウ</t>
    </rPh>
    <rPh sb="6" eb="8">
      <t>ミトヨ</t>
    </rPh>
    <rPh sb="8" eb="9">
      <t>ニシ</t>
    </rPh>
    <phoneticPr fontId="29"/>
  </si>
  <si>
    <t>三野</t>
  </si>
  <si>
    <t>詫間（四）</t>
    <rPh sb="3" eb="4">
      <t>ヨン</t>
    </rPh>
    <phoneticPr fontId="29"/>
  </si>
  <si>
    <t>財田</t>
  </si>
  <si>
    <t>豊中と統合</t>
    <rPh sb="0" eb="2">
      <t>トヨナカ</t>
    </rPh>
    <rPh sb="3" eb="5">
      <t>トウゴウ</t>
    </rPh>
    <phoneticPr fontId="29"/>
  </si>
  <si>
    <t>三豊東部</t>
    <rPh sb="0" eb="2">
      <t>ミトヨ</t>
    </rPh>
    <rPh sb="2" eb="4">
      <t>トウブ</t>
    </rPh>
    <phoneticPr fontId="29"/>
  </si>
  <si>
    <t>山本(神田)(四)</t>
    <rPh sb="0" eb="2">
      <t>ヤマモト</t>
    </rPh>
    <rPh sb="3" eb="5">
      <t>カンダ</t>
    </rPh>
    <rPh sb="7" eb="8">
      <t>ヨン</t>
    </rPh>
    <phoneticPr fontId="29"/>
  </si>
  <si>
    <t>仁尾</t>
  </si>
  <si>
    <t>三豊東部（四）</t>
    <rPh sb="0" eb="2">
      <t>ミトヨ</t>
    </rPh>
    <rPh sb="2" eb="4">
      <t>トウブ</t>
    </rPh>
    <rPh sb="5" eb="6">
      <t>ヨン</t>
    </rPh>
    <phoneticPr fontId="6"/>
  </si>
  <si>
    <t>（三野町1800･仁尾町850）</t>
    <rPh sb="1" eb="4">
      <t>ミノマチ</t>
    </rPh>
    <rPh sb="9" eb="11">
      <t>ニオ</t>
    </rPh>
    <rPh sb="11" eb="12">
      <t>マチ</t>
    </rPh>
    <phoneticPr fontId="29"/>
  </si>
  <si>
    <t>四国(合)</t>
    <rPh sb="0" eb="1">
      <t>ヨン</t>
    </rPh>
    <rPh sb="1" eb="2">
      <t>コク</t>
    </rPh>
    <rPh sb="3" eb="4">
      <t>ア</t>
    </rPh>
    <phoneticPr fontId="29"/>
  </si>
  <si>
    <t>財田</t>
    <phoneticPr fontId="29"/>
  </si>
  <si>
    <t>財田（合）</t>
    <phoneticPr fontId="29"/>
  </si>
  <si>
    <t>土庄</t>
    <rPh sb="0" eb="2">
      <t>トノショウ</t>
    </rPh>
    <phoneticPr fontId="29"/>
  </si>
  <si>
    <t>土庄</t>
  </si>
  <si>
    <t>(旧池田町含む)</t>
    <rPh sb="1" eb="2">
      <t>キュウ</t>
    </rPh>
    <rPh sb="4" eb="5">
      <t>マチ</t>
    </rPh>
    <phoneticPr fontId="29"/>
  </si>
  <si>
    <t>(池田含む)</t>
  </si>
  <si>
    <t>内海</t>
  </si>
  <si>
    <t>大部（四）</t>
    <rPh sb="0" eb="2">
      <t>オオベ</t>
    </rPh>
    <rPh sb="3" eb="4">
      <t>ヨン</t>
    </rPh>
    <phoneticPr fontId="29"/>
  </si>
  <si>
    <t>池田</t>
  </si>
  <si>
    <t>豊島</t>
  </si>
  <si>
    <t>毎日(合)</t>
    <rPh sb="0" eb="1">
      <t>マイ</t>
    </rPh>
    <rPh sb="1" eb="2">
      <t>ニチ</t>
    </rPh>
    <rPh sb="3" eb="4">
      <t>ア</t>
    </rPh>
    <phoneticPr fontId="29"/>
  </si>
  <si>
    <t>総計</t>
  </si>
  <si>
    <t>合計</t>
    <rPh sb="0" eb="1">
      <t>ア</t>
    </rPh>
    <phoneticPr fontId="29"/>
  </si>
  <si>
    <t>島以外</t>
    <rPh sb="0" eb="1">
      <t>シマ</t>
    </rPh>
    <rPh sb="1" eb="3">
      <t>イガイ</t>
    </rPh>
    <phoneticPr fontId="29"/>
  </si>
  <si>
    <t>島</t>
    <rPh sb="0" eb="1">
      <t>シマ</t>
    </rPh>
    <phoneticPr fontId="29"/>
  </si>
  <si>
    <t xml:space="preserve"> 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</si>
</sst>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\(aaa&quot;曜日&quot;\)"/>
  </numFmts>
  <fonts count="6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3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indexed="3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6"/>
      <color indexed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6"/>
      <name val="ＭＳ Ｐ明朝"/>
      <family val="1"/>
      <charset val="128"/>
    </font>
    <font>
      <b/>
      <sz val="14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3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4"/>
      <color indexed="9"/>
      <name val="HG丸ｺﾞｼｯｸM-PRO"/>
      <family val="3"/>
      <charset val="128"/>
    </font>
    <font>
      <b/>
      <sz val="13"/>
      <color indexed="9"/>
      <name val="HG丸ｺﾞｼｯｸM-PRO"/>
      <family val="3"/>
      <charset val="128"/>
    </font>
    <font>
      <b/>
      <sz val="11"/>
      <color indexed="9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sz val="8"/>
      <name val="HG丸ｺﾞｼｯｸM-PRO"/>
      <family val="3"/>
      <charset val="128"/>
    </font>
    <font>
      <b/>
      <sz val="8"/>
      <color rgb="FF0033CC"/>
      <name val="HG丸ｺﾞｼｯｸM-PRO"/>
      <family val="3"/>
      <charset val="128"/>
    </font>
    <font>
      <b/>
      <sz val="8"/>
      <color rgb="FF000080"/>
      <name val="HG丸ｺﾞｼｯｸM-PRO"/>
      <family val="3"/>
      <charset val="128"/>
    </font>
    <font>
      <sz val="8"/>
      <color rgb="FFFF0000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8"/>
      <name val="HG丸ｺﾞｼｯｸM-PRO"/>
      <family val="3"/>
      <charset val="128"/>
    </font>
    <font>
      <sz val="9"/>
      <color rgb="FFFF0000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6"/>
      <color theme="1"/>
      <name val="HG丸ｺﾞｼｯｸM-PRO"/>
      <family val="3"/>
      <charset val="128"/>
    </font>
    <font>
      <b/>
      <sz val="8"/>
      <color rgb="FFFF0000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1"/>
      <color theme="0"/>
      <name val="HG丸ｺﾞｼｯｸM-PRO"/>
      <family val="3"/>
      <charset val="128"/>
    </font>
    <font>
      <b/>
      <sz val="11"/>
      <color theme="0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14"/>
      <color theme="0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8"/>
      <color indexed="18"/>
      <name val="HG丸ｺﾞｼｯｸM-PRO"/>
      <family val="3"/>
      <charset val="128"/>
    </font>
    <font>
      <b/>
      <sz val="8"/>
      <color indexed="1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9"/>
      <color indexed="9"/>
      <name val="HG丸ｺﾞｼｯｸM-PRO"/>
      <family val="3"/>
      <charset val="128"/>
    </font>
    <font>
      <sz val="6"/>
      <name val="HG丸ｺﾞｼｯｸM-PRO"/>
      <family val="3"/>
      <charset val="128"/>
    </font>
    <font>
      <b/>
      <sz val="9"/>
      <color rgb="FFFF000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9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 style="medium">
        <color indexed="64"/>
      </bottom>
      <diagonal/>
    </border>
    <border>
      <left/>
      <right style="medium">
        <color indexed="9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theme="0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9"/>
      </right>
      <top style="medium">
        <color indexed="64"/>
      </top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 tint="0.499984740745262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</cellStyleXfs>
  <cellXfs count="777">
    <xf numFmtId="0" fontId="0" fillId="0" borderId="0" xfId="0"/>
    <xf numFmtId="38" fontId="2" fillId="2" borderId="0" xfId="1" applyFont="1" applyFill="1" applyBorder="1" applyAlignment="1">
      <alignment horizontal="right" vertical="center"/>
    </xf>
    <xf numFmtId="38" fontId="1" fillId="2" borderId="0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1" fillId="0" borderId="0" xfId="1" applyFont="1" applyAlignment="1">
      <alignment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vertical="center"/>
    </xf>
    <xf numFmtId="38" fontId="1" fillId="0" borderId="5" xfId="1" applyFont="1" applyFill="1" applyBorder="1" applyAlignment="1">
      <alignment vertical="center"/>
    </xf>
    <xf numFmtId="38" fontId="2" fillId="0" borderId="2" xfId="1" applyFont="1" applyFill="1" applyBorder="1" applyAlignment="1">
      <alignment vertical="center"/>
    </xf>
    <xf numFmtId="38" fontId="7" fillId="3" borderId="7" xfId="1" applyFont="1" applyFill="1" applyBorder="1" applyAlignment="1">
      <alignment horizontal="centerContinuous" vertical="center"/>
    </xf>
    <xf numFmtId="38" fontId="7" fillId="3" borderId="8" xfId="1" applyFont="1" applyFill="1" applyBorder="1" applyAlignment="1">
      <alignment horizontal="centerContinuous" vertical="center"/>
    </xf>
    <xf numFmtId="38" fontId="7" fillId="3" borderId="9" xfId="1" applyFont="1" applyFill="1" applyBorder="1" applyAlignment="1">
      <alignment horizontal="centerContinuous" vertical="center"/>
    </xf>
    <xf numFmtId="38" fontId="7" fillId="3" borderId="10" xfId="1" applyFont="1" applyFill="1" applyBorder="1" applyAlignment="1">
      <alignment horizontal="centerContinuous" vertical="center"/>
    </xf>
    <xf numFmtId="38" fontId="11" fillId="0" borderId="1" xfId="1" applyFont="1" applyFill="1" applyBorder="1" applyAlignment="1">
      <alignment horizontal="centerContinuous" vertical="center"/>
    </xf>
    <xf numFmtId="38" fontId="11" fillId="0" borderId="5" xfId="1" applyFont="1" applyFill="1" applyBorder="1" applyAlignment="1">
      <alignment horizontal="centerContinuous" vertical="center"/>
    </xf>
    <xf numFmtId="38" fontId="11" fillId="0" borderId="2" xfId="1" applyFont="1" applyFill="1" applyBorder="1" applyAlignment="1">
      <alignment horizontal="centerContinuous" vertical="center"/>
    </xf>
    <xf numFmtId="38" fontId="11" fillId="0" borderId="12" xfId="1" applyFont="1" applyFill="1" applyBorder="1" applyAlignment="1">
      <alignment horizontal="centerContinuous" vertical="center"/>
    </xf>
    <xf numFmtId="38" fontId="11" fillId="0" borderId="15" xfId="1" applyFont="1" applyBorder="1" applyAlignment="1">
      <alignment horizontal="center" vertical="center"/>
    </xf>
    <xf numFmtId="38" fontId="12" fillId="0" borderId="15" xfId="1" applyFont="1" applyFill="1" applyBorder="1" applyAlignment="1">
      <alignment horizontal="center" vertical="center"/>
    </xf>
    <xf numFmtId="38" fontId="11" fillId="0" borderId="15" xfId="1" applyFont="1" applyFill="1" applyBorder="1" applyAlignment="1">
      <alignment horizontal="center" vertical="center"/>
    </xf>
    <xf numFmtId="38" fontId="12" fillId="0" borderId="13" xfId="1" applyFont="1" applyFill="1" applyBorder="1" applyAlignment="1">
      <alignment horizontal="center" vertical="center"/>
    </xf>
    <xf numFmtId="38" fontId="11" fillId="0" borderId="16" xfId="1" applyFont="1" applyFill="1" applyBorder="1" applyAlignment="1">
      <alignment horizontal="center" vertical="center"/>
    </xf>
    <xf numFmtId="38" fontId="12" fillId="0" borderId="12" xfId="1" applyFont="1" applyFill="1" applyBorder="1" applyAlignment="1">
      <alignment horizontal="center" vertical="center"/>
    </xf>
    <xf numFmtId="0" fontId="14" fillId="0" borderId="11" xfId="2" applyFont="1" applyBorder="1" applyAlignment="1" applyProtection="1">
      <alignment horizontal="left" vertical="center"/>
    </xf>
    <xf numFmtId="38" fontId="15" fillId="0" borderId="17" xfId="1" applyFont="1" applyBorder="1" applyAlignment="1">
      <alignment vertical="center"/>
    </xf>
    <xf numFmtId="38" fontId="16" fillId="0" borderId="17" xfId="1" applyFont="1" applyFill="1" applyBorder="1" applyAlignment="1">
      <alignment vertical="center"/>
    </xf>
    <xf numFmtId="38" fontId="15" fillId="0" borderId="17" xfId="1" applyFont="1" applyFill="1" applyBorder="1" applyAlignment="1">
      <alignment vertical="center"/>
    </xf>
    <xf numFmtId="38" fontId="17" fillId="0" borderId="18" xfId="1" applyFont="1" applyFill="1" applyBorder="1" applyAlignment="1">
      <alignment vertical="center"/>
    </xf>
    <xf numFmtId="38" fontId="14" fillId="0" borderId="19" xfId="3" applyNumberFormat="1" applyBorder="1" applyAlignment="1" applyProtection="1">
      <alignment vertical="center"/>
    </xf>
    <xf numFmtId="38" fontId="15" fillId="0" borderId="20" xfId="1" applyFont="1" applyBorder="1" applyAlignment="1">
      <alignment vertical="center"/>
    </xf>
    <xf numFmtId="38" fontId="16" fillId="0" borderId="20" xfId="1" applyFont="1" applyFill="1" applyBorder="1" applyAlignment="1">
      <alignment vertical="center"/>
    </xf>
    <xf numFmtId="38" fontId="15" fillId="0" borderId="20" xfId="1" applyFont="1" applyFill="1" applyBorder="1" applyAlignment="1">
      <alignment vertical="center"/>
    </xf>
    <xf numFmtId="38" fontId="17" fillId="0" borderId="21" xfId="1" applyFont="1" applyFill="1" applyBorder="1" applyAlignment="1">
      <alignment vertical="center"/>
    </xf>
    <xf numFmtId="38" fontId="16" fillId="0" borderId="19" xfId="1" applyFont="1" applyFill="1" applyBorder="1" applyAlignment="1">
      <alignment vertical="center"/>
    </xf>
    <xf numFmtId="38" fontId="15" fillId="0" borderId="19" xfId="1" applyFont="1" applyBorder="1" applyAlignment="1">
      <alignment vertical="center"/>
    </xf>
    <xf numFmtId="38" fontId="15" fillId="0" borderId="19" xfId="1" applyFont="1" applyFill="1" applyBorder="1" applyAlignment="1">
      <alignment vertical="center"/>
    </xf>
    <xf numFmtId="38" fontId="15" fillId="0" borderId="19" xfId="1" applyFont="1" applyBorder="1" applyAlignment="1">
      <alignment horizontal="right" vertical="center"/>
    </xf>
    <xf numFmtId="38" fontId="16" fillId="0" borderId="19" xfId="1" applyFont="1" applyFill="1" applyBorder="1" applyAlignment="1">
      <alignment horizontal="right" vertical="center"/>
    </xf>
    <xf numFmtId="38" fontId="15" fillId="0" borderId="19" xfId="1" applyFont="1" applyFill="1" applyBorder="1" applyAlignment="1">
      <alignment horizontal="right" vertical="center"/>
    </xf>
    <xf numFmtId="38" fontId="14" fillId="0" borderId="19" xfId="2" applyNumberFormat="1" applyFont="1" applyBorder="1" applyAlignment="1" applyProtection="1">
      <alignment vertical="center"/>
    </xf>
    <xf numFmtId="38" fontId="16" fillId="0" borderId="22" xfId="1" applyFont="1" applyFill="1" applyBorder="1" applyAlignment="1">
      <alignment vertical="center"/>
    </xf>
    <xf numFmtId="38" fontId="18" fillId="0" borderId="19" xfId="3" applyNumberFormat="1" applyFont="1" applyBorder="1" applyAlignment="1" applyProtection="1">
      <alignment vertical="center"/>
    </xf>
    <xf numFmtId="38" fontId="14" fillId="0" borderId="23" xfId="3" applyNumberFormat="1" applyBorder="1" applyAlignment="1" applyProtection="1">
      <alignment vertical="center"/>
    </xf>
    <xf numFmtId="38" fontId="15" fillId="0" borderId="23" xfId="1" applyFont="1" applyBorder="1" applyAlignment="1">
      <alignment vertical="center"/>
    </xf>
    <xf numFmtId="38" fontId="16" fillId="0" borderId="23" xfId="1" applyFont="1" applyFill="1" applyBorder="1" applyAlignment="1">
      <alignment vertical="center"/>
    </xf>
    <xf numFmtId="38" fontId="15" fillId="0" borderId="23" xfId="1" applyFont="1" applyFill="1" applyBorder="1" applyAlignment="1">
      <alignment vertical="center"/>
    </xf>
    <xf numFmtId="38" fontId="16" fillId="0" borderId="24" xfId="1" applyFont="1" applyFill="1" applyBorder="1" applyAlignment="1">
      <alignment vertical="center"/>
    </xf>
    <xf numFmtId="38" fontId="17" fillId="0" borderId="25" xfId="1" applyFont="1" applyFill="1" applyBorder="1" applyAlignment="1">
      <alignment vertical="center"/>
    </xf>
    <xf numFmtId="38" fontId="19" fillId="0" borderId="15" xfId="1" applyFont="1" applyBorder="1" applyAlignment="1">
      <alignment horizontal="center" vertical="center"/>
    </xf>
    <xf numFmtId="38" fontId="17" fillId="0" borderId="15" xfId="1" applyFont="1" applyBorder="1" applyAlignment="1">
      <alignment vertical="center" shrinkToFit="1"/>
    </xf>
    <xf numFmtId="38" fontId="16" fillId="0" borderId="15" xfId="1" applyFont="1" applyFill="1" applyBorder="1" applyAlignment="1">
      <alignment vertical="center" shrinkToFit="1"/>
    </xf>
    <xf numFmtId="38" fontId="17" fillId="0" borderId="15" xfId="1" applyFont="1" applyFill="1" applyBorder="1" applyAlignment="1">
      <alignment vertical="center" shrinkToFit="1"/>
    </xf>
    <xf numFmtId="38" fontId="16" fillId="0" borderId="14" xfId="1" applyFont="1" applyFill="1" applyBorder="1" applyAlignment="1">
      <alignment vertical="center" shrinkToFit="1"/>
    </xf>
    <xf numFmtId="38" fontId="17" fillId="0" borderId="26" xfId="1" applyFont="1" applyFill="1" applyBorder="1" applyAlignment="1">
      <alignment vertical="center" shrinkToFit="1"/>
    </xf>
    <xf numFmtId="38" fontId="16" fillId="0" borderId="27" xfId="1" applyFont="1" applyFill="1" applyBorder="1" applyAlignment="1">
      <alignment vertical="center" shrinkToFit="1"/>
    </xf>
    <xf numFmtId="38" fontId="21" fillId="0" borderId="0" xfId="1" applyFont="1" applyAlignment="1">
      <alignment vertical="distributed"/>
    </xf>
    <xf numFmtId="38" fontId="22" fillId="0" borderId="0" xfId="1" applyFont="1" applyAlignment="1">
      <alignment vertical="distributed"/>
    </xf>
    <xf numFmtId="38" fontId="26" fillId="0" borderId="29" xfId="1" applyFont="1" applyFill="1" applyBorder="1" applyAlignment="1">
      <alignment horizontal="centerContinuous" vertical="distributed"/>
    </xf>
    <xf numFmtId="38" fontId="25" fillId="0" borderId="29" xfId="1" applyFont="1" applyFill="1" applyBorder="1" applyAlignment="1">
      <alignment horizontal="centerContinuous" vertical="distributed"/>
    </xf>
    <xf numFmtId="38" fontId="25" fillId="0" borderId="31" xfId="1" applyFont="1" applyFill="1" applyBorder="1" applyAlignment="1">
      <alignment horizontal="centerContinuous" vertical="distributed"/>
    </xf>
    <xf numFmtId="38" fontId="21" fillId="0" borderId="32" xfId="1" applyFont="1" applyBorder="1" applyAlignment="1">
      <alignment vertical="distributed"/>
    </xf>
    <xf numFmtId="38" fontId="21" fillId="0" borderId="27" xfId="1" applyFont="1" applyFill="1" applyBorder="1" applyAlignment="1">
      <alignment horizontal="centerContinuous" vertical="distributed"/>
    </xf>
    <xf numFmtId="38" fontId="21" fillId="0" borderId="32" xfId="1" applyFont="1" applyBorder="1" applyAlignment="1">
      <alignment vertical="center"/>
    </xf>
    <xf numFmtId="38" fontId="21" fillId="0" borderId="0" xfId="1" applyFont="1" applyAlignment="1">
      <alignment vertical="center"/>
    </xf>
    <xf numFmtId="38" fontId="30" fillId="0" borderId="41" xfId="1" applyFont="1" applyFill="1" applyBorder="1" applyAlignment="1">
      <alignment horizontal="center" vertical="center"/>
    </xf>
    <xf numFmtId="38" fontId="35" fillId="0" borderId="42" xfId="1" applyFont="1" applyFill="1" applyBorder="1" applyAlignment="1">
      <alignment horizontal="right" vertical="distributed"/>
    </xf>
    <xf numFmtId="38" fontId="36" fillId="0" borderId="42" xfId="0" applyNumberFormat="1" applyFont="1" applyBorder="1" applyAlignment="1">
      <alignment horizontal="centerContinuous" vertical="center"/>
    </xf>
    <xf numFmtId="38" fontId="21" fillId="0" borderId="41" xfId="1" applyFont="1" applyFill="1" applyBorder="1" applyAlignment="1">
      <alignment horizontal="centerContinuous" vertical="distributed"/>
    </xf>
    <xf numFmtId="38" fontId="21" fillId="0" borderId="42" xfId="1" applyFont="1" applyFill="1" applyBorder="1" applyAlignment="1">
      <alignment horizontal="centerContinuous" vertical="distributed"/>
    </xf>
    <xf numFmtId="38" fontId="21" fillId="0" borderId="43" xfId="1" applyFont="1" applyFill="1" applyBorder="1" applyAlignment="1">
      <alignment horizontal="left" vertical="distributed"/>
    </xf>
    <xf numFmtId="38" fontId="37" fillId="3" borderId="45" xfId="1" applyFont="1" applyFill="1" applyBorder="1" applyAlignment="1">
      <alignment horizontal="centerContinuous" vertical="distributed"/>
    </xf>
    <xf numFmtId="38" fontId="37" fillId="3" borderId="46" xfId="1" applyFont="1" applyFill="1" applyBorder="1" applyAlignment="1">
      <alignment horizontal="centerContinuous" vertical="distributed"/>
    </xf>
    <xf numFmtId="38" fontId="26" fillId="3" borderId="46" xfId="1" applyFont="1" applyFill="1" applyBorder="1" applyAlignment="1">
      <alignment horizontal="centerContinuous" vertical="distributed"/>
    </xf>
    <xf numFmtId="38" fontId="25" fillId="3" borderId="46" xfId="1" applyFont="1" applyFill="1" applyBorder="1" applyAlignment="1">
      <alignment horizontal="centerContinuous" vertical="distributed"/>
    </xf>
    <xf numFmtId="38" fontId="25" fillId="3" borderId="47" xfId="1" applyFont="1" applyFill="1" applyBorder="1" applyAlignment="1">
      <alignment horizontal="centerContinuous" vertical="distributed"/>
    </xf>
    <xf numFmtId="38" fontId="25" fillId="3" borderId="48" xfId="1" applyFont="1" applyFill="1" applyBorder="1" applyAlignment="1">
      <alignment horizontal="centerContinuous" vertical="distributed"/>
    </xf>
    <xf numFmtId="38" fontId="25" fillId="3" borderId="49" xfId="1" applyFont="1" applyFill="1" applyBorder="1" applyAlignment="1">
      <alignment horizontal="centerContinuous" vertical="distributed"/>
    </xf>
    <xf numFmtId="38" fontId="37" fillId="3" borderId="50" xfId="1" applyFont="1" applyFill="1" applyBorder="1" applyAlignment="1">
      <alignment horizontal="centerContinuous" vertical="distributed"/>
    </xf>
    <xf numFmtId="0" fontId="25" fillId="3" borderId="47" xfId="0" applyFont="1" applyFill="1" applyBorder="1" applyAlignment="1">
      <alignment horizontal="centerContinuous"/>
    </xf>
    <xf numFmtId="38" fontId="37" fillId="3" borderId="51" xfId="1" applyFont="1" applyFill="1" applyBorder="1" applyAlignment="1">
      <alignment horizontal="centerContinuous" vertical="center"/>
    </xf>
    <xf numFmtId="38" fontId="25" fillId="3" borderId="46" xfId="1" applyFont="1" applyFill="1" applyBorder="1" applyAlignment="1">
      <alignment horizontal="centerContinuous" vertical="center"/>
    </xf>
    <xf numFmtId="38" fontId="25" fillId="3" borderId="52" xfId="1" applyFont="1" applyFill="1" applyBorder="1" applyAlignment="1">
      <alignment horizontal="centerContinuous" vertical="center"/>
    </xf>
    <xf numFmtId="38" fontId="25" fillId="3" borderId="53" xfId="1" applyFont="1" applyFill="1" applyBorder="1" applyAlignment="1">
      <alignment horizontal="centerContinuous" vertical="center"/>
    </xf>
    <xf numFmtId="38" fontId="25" fillId="0" borderId="0" xfId="1" applyFont="1" applyBorder="1" applyAlignment="1">
      <alignment vertical="distributed"/>
    </xf>
    <xf numFmtId="38" fontId="25" fillId="0" borderId="0" xfId="1" applyFont="1" applyAlignment="1">
      <alignment vertical="distributed"/>
    </xf>
    <xf numFmtId="38" fontId="39" fillId="3" borderId="54" xfId="1" applyFont="1" applyFill="1" applyBorder="1" applyAlignment="1">
      <alignment horizontal="centerContinuous" vertical="distributed"/>
    </xf>
    <xf numFmtId="38" fontId="21" fillId="0" borderId="28" xfId="1" applyFont="1" applyBorder="1" applyAlignment="1">
      <alignment horizontal="centerContinuous" vertical="distributed"/>
    </xf>
    <xf numFmtId="38" fontId="22" fillId="0" borderId="55" xfId="1" applyFont="1" applyBorder="1" applyAlignment="1">
      <alignment horizontal="centerContinuous" vertical="distributed"/>
    </xf>
    <xf numFmtId="38" fontId="33" fillId="0" borderId="55" xfId="1" applyFont="1" applyBorder="1" applyAlignment="1">
      <alignment horizontal="centerContinuous" vertical="distributed"/>
    </xf>
    <xf numFmtId="38" fontId="33" fillId="0" borderId="31" xfId="1" applyFont="1" applyBorder="1" applyAlignment="1">
      <alignment horizontal="centerContinuous" vertical="distributed"/>
    </xf>
    <xf numFmtId="38" fontId="21" fillId="0" borderId="55" xfId="1" applyFont="1" applyBorder="1" applyAlignment="1">
      <alignment horizontal="centerContinuous" vertical="distributed"/>
    </xf>
    <xf numFmtId="38" fontId="33" fillId="0" borderId="29" xfId="1" applyFont="1" applyBorder="1" applyAlignment="1">
      <alignment horizontal="centerContinuous" vertical="distributed"/>
    </xf>
    <xf numFmtId="38" fontId="33" fillId="0" borderId="56" xfId="1" applyFont="1" applyBorder="1" applyAlignment="1">
      <alignment horizontal="centerContinuous" vertical="distributed"/>
    </xf>
    <xf numFmtId="38" fontId="33" fillId="0" borderId="57" xfId="1" applyFont="1" applyBorder="1" applyAlignment="1">
      <alignment horizontal="centerContinuous" vertical="distributed"/>
    </xf>
    <xf numFmtId="38" fontId="21" fillId="0" borderId="0" xfId="1" applyFont="1" applyBorder="1" applyAlignment="1">
      <alignment vertical="distributed"/>
    </xf>
    <xf numFmtId="38" fontId="35" fillId="4" borderId="59" xfId="1" applyFont="1" applyFill="1" applyBorder="1" applyAlignment="1">
      <alignment horizontal="left" vertical="center" shrinkToFit="1"/>
    </xf>
    <xf numFmtId="38" fontId="41" fillId="4" borderId="60" xfId="1" applyFont="1" applyFill="1" applyBorder="1" applyAlignment="1">
      <alignment vertical="distributed"/>
    </xf>
    <xf numFmtId="38" fontId="42" fillId="4" borderId="60" xfId="1" applyFont="1" applyFill="1" applyBorder="1" applyAlignment="1" applyProtection="1">
      <alignment vertical="distributed"/>
      <protection locked="0"/>
    </xf>
    <xf numFmtId="38" fontId="43" fillId="4" borderId="61" xfId="1" applyFont="1" applyFill="1" applyBorder="1" applyAlignment="1" applyProtection="1">
      <alignment vertical="distributed"/>
      <protection locked="0"/>
    </xf>
    <xf numFmtId="38" fontId="35" fillId="4" borderId="60" xfId="1" applyFont="1" applyFill="1" applyBorder="1" applyAlignment="1">
      <alignment horizontal="left" vertical="center" shrinkToFit="1"/>
    </xf>
    <xf numFmtId="38" fontId="42" fillId="4" borderId="20" xfId="1" applyFont="1" applyFill="1" applyBorder="1" applyAlignment="1" applyProtection="1">
      <alignment vertical="distributed"/>
      <protection locked="0"/>
    </xf>
    <xf numFmtId="38" fontId="35" fillId="4" borderId="60" xfId="1" applyFont="1" applyFill="1" applyBorder="1" applyAlignment="1">
      <alignment horizontal="left" vertical="center"/>
    </xf>
    <xf numFmtId="38" fontId="44" fillId="4" borderId="60" xfId="1" applyFont="1" applyFill="1" applyBorder="1" applyAlignment="1">
      <alignment vertical="distributed"/>
    </xf>
    <xf numFmtId="38" fontId="42" fillId="4" borderId="17" xfId="1" applyFont="1" applyFill="1" applyBorder="1" applyAlignment="1" applyProtection="1">
      <alignment vertical="distributed"/>
      <protection locked="0"/>
    </xf>
    <xf numFmtId="38" fontId="43" fillId="4" borderId="62" xfId="1" applyFont="1" applyFill="1" applyBorder="1" applyAlignment="1" applyProtection="1">
      <alignment vertical="distributed"/>
      <protection locked="0"/>
    </xf>
    <xf numFmtId="38" fontId="44" fillId="4" borderId="60" xfId="1" applyFont="1" applyFill="1" applyBorder="1" applyAlignment="1">
      <alignment vertical="center"/>
    </xf>
    <xf numFmtId="38" fontId="41" fillId="4" borderId="60" xfId="1" applyFont="1" applyFill="1" applyBorder="1" applyAlignment="1">
      <alignment horizontal="left" vertical="center" shrinkToFit="1"/>
    </xf>
    <xf numFmtId="38" fontId="45" fillId="4" borderId="60" xfId="1" applyFont="1" applyFill="1" applyBorder="1" applyAlignment="1">
      <alignment horizontal="left" vertical="center"/>
    </xf>
    <xf numFmtId="38" fontId="46" fillId="4" borderId="61" xfId="1" applyFont="1" applyFill="1" applyBorder="1" applyAlignment="1" applyProtection="1">
      <alignment vertical="distributed"/>
      <protection locked="0"/>
    </xf>
    <xf numFmtId="38" fontId="46" fillId="4" borderId="62" xfId="1" applyFont="1" applyFill="1" applyBorder="1" applyAlignment="1" applyProtection="1">
      <alignment vertical="distributed"/>
      <protection locked="0"/>
    </xf>
    <xf numFmtId="38" fontId="47" fillId="4" borderId="60" xfId="1" applyFont="1" applyFill="1" applyBorder="1" applyAlignment="1">
      <alignment horizontal="left" vertical="center"/>
    </xf>
    <xf numFmtId="38" fontId="45" fillId="0" borderId="60" xfId="1" applyFont="1" applyFill="1" applyBorder="1" applyAlignment="1">
      <alignment horizontal="left" vertical="center"/>
    </xf>
    <xf numFmtId="38" fontId="44" fillId="0" borderId="60" xfId="1" applyFont="1" applyFill="1" applyBorder="1" applyAlignment="1">
      <alignment vertical="distributed"/>
    </xf>
    <xf numFmtId="38" fontId="42" fillId="0" borderId="20" xfId="1" applyFont="1" applyFill="1" applyBorder="1" applyAlignment="1" applyProtection="1">
      <alignment vertical="distributed"/>
      <protection locked="0"/>
    </xf>
    <xf numFmtId="38" fontId="46" fillId="0" borderId="62" xfId="1" applyFont="1" applyFill="1" applyBorder="1" applyAlignment="1" applyProtection="1">
      <alignment vertical="distributed"/>
      <protection locked="0"/>
    </xf>
    <xf numFmtId="38" fontId="48" fillId="4" borderId="60" xfId="1" applyFont="1" applyFill="1" applyBorder="1" applyAlignment="1">
      <alignment vertical="distributed"/>
    </xf>
    <xf numFmtId="38" fontId="49" fillId="0" borderId="60" xfId="1" applyFont="1" applyFill="1" applyBorder="1" applyAlignment="1">
      <alignment horizontal="left" vertical="center"/>
    </xf>
    <xf numFmtId="38" fontId="44" fillId="0" borderId="60" xfId="1" applyFont="1" applyFill="1" applyBorder="1" applyAlignment="1">
      <alignment vertical="center"/>
    </xf>
    <xf numFmtId="38" fontId="43" fillId="0" borderId="62" xfId="1" applyFont="1" applyFill="1" applyBorder="1" applyAlignment="1" applyProtection="1">
      <alignment vertical="distributed"/>
      <protection locked="0"/>
    </xf>
    <xf numFmtId="38" fontId="48" fillId="0" borderId="60" xfId="1" applyFont="1" applyFill="1" applyBorder="1" applyAlignment="1">
      <alignment vertical="center"/>
    </xf>
    <xf numFmtId="38" fontId="41" fillId="4" borderId="64" xfId="1" applyFont="1" applyFill="1" applyBorder="1" applyAlignment="1">
      <alignment vertical="distributed"/>
    </xf>
    <xf numFmtId="38" fontId="48" fillId="0" borderId="60" xfId="1" applyFont="1" applyFill="1" applyBorder="1" applyAlignment="1">
      <alignment vertical="distributed"/>
    </xf>
    <xf numFmtId="38" fontId="35" fillId="0" borderId="60" xfId="1" applyFont="1" applyFill="1" applyBorder="1" applyAlignment="1">
      <alignment horizontal="left" vertical="center" shrinkToFit="1"/>
    </xf>
    <xf numFmtId="38" fontId="35" fillId="4" borderId="59" xfId="1" applyFont="1" applyFill="1" applyBorder="1" applyAlignment="1">
      <alignment horizontal="left" vertical="center"/>
    </xf>
    <xf numFmtId="38" fontId="42" fillId="4" borderId="20" xfId="1" applyFont="1" applyFill="1" applyBorder="1" applyAlignment="1">
      <alignment vertical="distributed"/>
    </xf>
    <xf numFmtId="38" fontId="46" fillId="4" borderId="62" xfId="1" applyFont="1" applyFill="1" applyBorder="1" applyAlignment="1">
      <alignment vertical="distributed"/>
    </xf>
    <xf numFmtId="38" fontId="45" fillId="4" borderId="59" xfId="1" applyFont="1" applyFill="1" applyBorder="1" applyAlignment="1">
      <alignment horizontal="left" vertical="center" shrinkToFit="1"/>
    </xf>
    <xf numFmtId="38" fontId="41" fillId="0" borderId="60" xfId="1" applyFont="1" applyFill="1" applyBorder="1" applyAlignment="1">
      <alignment vertical="distributed"/>
    </xf>
    <xf numFmtId="0" fontId="21" fillId="0" borderId="0" xfId="0" applyFont="1"/>
    <xf numFmtId="38" fontId="45" fillId="4" borderId="59" xfId="1" applyFont="1" applyFill="1" applyBorder="1" applyAlignment="1">
      <alignment horizontal="left" vertical="center"/>
    </xf>
    <xf numFmtId="38" fontId="42" fillId="4" borderId="60" xfId="1" applyFont="1" applyFill="1" applyBorder="1" applyAlignment="1">
      <alignment vertical="distributed"/>
    </xf>
    <xf numFmtId="38" fontId="43" fillId="4" borderId="61" xfId="1" applyFont="1" applyFill="1" applyBorder="1" applyAlignment="1">
      <alignment vertical="distributed"/>
    </xf>
    <xf numFmtId="38" fontId="47" fillId="4" borderId="60" xfId="1" applyFont="1" applyFill="1" applyBorder="1" applyAlignment="1">
      <alignment horizontal="left" vertical="center" shrinkToFit="1"/>
    </xf>
    <xf numFmtId="38" fontId="41" fillId="4" borderId="64" xfId="1" applyFont="1" applyFill="1" applyBorder="1" applyAlignment="1">
      <alignment vertical="center"/>
    </xf>
    <xf numFmtId="38" fontId="35" fillId="4" borderId="65" xfId="1" applyFont="1" applyFill="1" applyBorder="1" applyAlignment="1">
      <alignment horizontal="left" vertical="center" shrinkToFit="1"/>
    </xf>
    <xf numFmtId="38" fontId="41" fillId="4" borderId="19" xfId="1" applyFont="1" applyFill="1" applyBorder="1" applyAlignment="1">
      <alignment vertical="distributed"/>
    </xf>
    <xf numFmtId="38" fontId="48" fillId="4" borderId="60" xfId="1" applyFont="1" applyFill="1" applyBorder="1" applyAlignment="1">
      <alignment horizontal="left" vertical="center" shrinkToFit="1"/>
    </xf>
    <xf numFmtId="38" fontId="41" fillId="0" borderId="60" xfId="1" applyFont="1" applyFill="1" applyBorder="1" applyAlignment="1">
      <alignment vertical="center"/>
    </xf>
    <xf numFmtId="38" fontId="42" fillId="4" borderId="19" xfId="1" applyFont="1" applyFill="1" applyBorder="1" applyAlignment="1" applyProtection="1">
      <alignment vertical="distributed"/>
      <protection locked="0"/>
    </xf>
    <xf numFmtId="38" fontId="43" fillId="4" borderId="66" xfId="1" applyFont="1" applyFill="1" applyBorder="1" applyAlignment="1" applyProtection="1">
      <alignment vertical="distributed"/>
      <protection locked="0"/>
    </xf>
    <xf numFmtId="38" fontId="35" fillId="4" borderId="60" xfId="1" applyFont="1" applyFill="1" applyBorder="1" applyAlignment="1">
      <alignment horizontal="left" vertical="distributed"/>
    </xf>
    <xf numFmtId="38" fontId="41" fillId="4" borderId="60" xfId="1" applyFont="1" applyFill="1" applyBorder="1" applyAlignment="1">
      <alignment horizontal="left" vertical="center"/>
    </xf>
    <xf numFmtId="38" fontId="46" fillId="0" borderId="62" xfId="1" applyFont="1" applyFill="1" applyBorder="1" applyAlignment="1">
      <alignment vertical="distributed"/>
    </xf>
    <xf numFmtId="38" fontId="41" fillId="4" borderId="60" xfId="1" applyFont="1" applyFill="1" applyBorder="1" applyAlignment="1">
      <alignment horizontal="left" vertical="distributed"/>
    </xf>
    <xf numFmtId="38" fontId="42" fillId="4" borderId="19" xfId="1" applyFont="1" applyFill="1" applyBorder="1" applyAlignment="1">
      <alignment vertical="distributed"/>
    </xf>
    <xf numFmtId="38" fontId="46" fillId="4" borderId="66" xfId="1" applyFont="1" applyFill="1" applyBorder="1" applyAlignment="1">
      <alignment vertical="distributed"/>
    </xf>
    <xf numFmtId="38" fontId="46" fillId="4" borderId="61" xfId="1" applyFont="1" applyFill="1" applyBorder="1" applyAlignment="1">
      <alignment vertical="distributed"/>
    </xf>
    <xf numFmtId="38" fontId="48" fillId="4" borderId="64" xfId="1" applyFont="1" applyFill="1" applyBorder="1" applyAlignment="1">
      <alignment vertical="distributed"/>
    </xf>
    <xf numFmtId="38" fontId="21" fillId="0" borderId="0" xfId="1" applyFont="1" applyFill="1" applyBorder="1" applyAlignment="1">
      <alignment vertical="distributed"/>
    </xf>
    <xf numFmtId="38" fontId="42" fillId="4" borderId="64" xfId="1" applyFont="1" applyFill="1" applyBorder="1" applyAlignment="1">
      <alignment vertical="distributed"/>
    </xf>
    <xf numFmtId="38" fontId="46" fillId="4" borderId="67" xfId="1" applyFont="1" applyFill="1" applyBorder="1" applyAlignment="1">
      <alignment vertical="distributed"/>
    </xf>
    <xf numFmtId="38" fontId="41" fillId="0" borderId="60" xfId="1" applyFont="1" applyBorder="1" applyAlignment="1">
      <alignment vertical="distributed"/>
    </xf>
    <xf numFmtId="38" fontId="42" fillId="0" borderId="20" xfId="1" applyFont="1" applyBorder="1" applyAlignment="1">
      <alignment vertical="distributed"/>
    </xf>
    <xf numFmtId="38" fontId="46" fillId="0" borderId="62" xfId="1" applyFont="1" applyBorder="1" applyAlignment="1">
      <alignment vertical="distributed"/>
    </xf>
    <xf numFmtId="38" fontId="48" fillId="0" borderId="60" xfId="1" applyFont="1" applyBorder="1" applyAlignment="1">
      <alignment vertical="distributed"/>
    </xf>
    <xf numFmtId="38" fontId="41" fillId="0" borderId="36" xfId="1" applyFont="1" applyBorder="1" applyAlignment="1">
      <alignment vertical="distributed"/>
    </xf>
    <xf numFmtId="38" fontId="42" fillId="0" borderId="69" xfId="1" applyFont="1" applyBorder="1" applyAlignment="1">
      <alignment vertical="distributed"/>
    </xf>
    <xf numFmtId="38" fontId="46" fillId="0" borderId="70" xfId="1" applyFont="1" applyBorder="1" applyAlignment="1">
      <alignment vertical="distributed"/>
    </xf>
    <xf numFmtId="38" fontId="35" fillId="4" borderId="59" xfId="1" applyFont="1" applyFill="1" applyBorder="1" applyAlignment="1" applyProtection="1">
      <alignment horizontal="left" vertical="center"/>
      <protection locked="0"/>
    </xf>
    <xf numFmtId="38" fontId="48" fillId="4" borderId="36" xfId="1" applyFont="1" applyFill="1" applyBorder="1" applyAlignment="1" applyProtection="1">
      <alignment vertical="distributed"/>
      <protection locked="0"/>
    </xf>
    <xf numFmtId="38" fontId="46" fillId="0" borderId="69" xfId="1" applyFont="1" applyBorder="1" applyAlignment="1" applyProtection="1">
      <alignment vertical="distributed"/>
      <protection locked="0"/>
    </xf>
    <xf numFmtId="38" fontId="46" fillId="0" borderId="70" xfId="1" applyFont="1" applyBorder="1" applyAlignment="1" applyProtection="1">
      <alignment vertical="distributed"/>
      <protection locked="0"/>
    </xf>
    <xf numFmtId="38" fontId="48" fillId="0" borderId="36" xfId="1" applyFont="1" applyBorder="1" applyAlignment="1">
      <alignment vertical="distributed"/>
    </xf>
    <xf numFmtId="38" fontId="35" fillId="0" borderId="71" xfId="1" applyFont="1" applyFill="1" applyBorder="1" applyAlignment="1">
      <alignment horizontal="center" vertical="center" shrinkToFit="1"/>
    </xf>
    <xf numFmtId="38" fontId="35" fillId="0" borderId="72" xfId="1" applyFont="1" applyFill="1" applyBorder="1" applyAlignment="1">
      <alignment horizontal="center" vertical="distributed"/>
    </xf>
    <xf numFmtId="38" fontId="41" fillId="0" borderId="73" xfId="1" applyFont="1" applyFill="1" applyBorder="1" applyAlignment="1">
      <alignment vertical="distributed"/>
    </xf>
    <xf numFmtId="38" fontId="46" fillId="0" borderId="40" xfId="1" applyFont="1" applyFill="1" applyBorder="1" applyAlignment="1">
      <alignment vertical="distributed"/>
    </xf>
    <xf numFmtId="38" fontId="46" fillId="0" borderId="44" xfId="1" applyFont="1" applyFill="1" applyBorder="1" applyAlignment="1">
      <alignment vertical="distributed"/>
    </xf>
    <xf numFmtId="38" fontId="35" fillId="0" borderId="40" xfId="1" applyFont="1" applyFill="1" applyBorder="1" applyAlignment="1">
      <alignment horizontal="centerContinuous" vertical="distributed"/>
    </xf>
    <xf numFmtId="38" fontId="41" fillId="0" borderId="40" xfId="1" applyFont="1" applyFill="1" applyBorder="1" applyAlignment="1">
      <alignment vertical="distributed"/>
    </xf>
    <xf numFmtId="38" fontId="50" fillId="0" borderId="38" xfId="1" applyFont="1" applyFill="1" applyBorder="1" applyAlignment="1">
      <alignment vertical="distributed"/>
    </xf>
    <xf numFmtId="38" fontId="50" fillId="0" borderId="44" xfId="1" applyFont="1" applyFill="1" applyBorder="1" applyAlignment="1">
      <alignment vertical="distributed"/>
    </xf>
    <xf numFmtId="38" fontId="50" fillId="0" borderId="74" xfId="1" applyFont="1" applyFill="1" applyBorder="1" applyAlignment="1">
      <alignment vertical="distributed"/>
    </xf>
    <xf numFmtId="38" fontId="48" fillId="4" borderId="40" xfId="1" applyFont="1" applyFill="1" applyBorder="1" applyAlignment="1">
      <alignment vertical="distributed"/>
    </xf>
    <xf numFmtId="38" fontId="48" fillId="0" borderId="40" xfId="1" applyFont="1" applyFill="1" applyBorder="1" applyAlignment="1">
      <alignment vertical="distributed"/>
    </xf>
    <xf numFmtId="38" fontId="51" fillId="0" borderId="75" xfId="1" applyFont="1" applyFill="1" applyBorder="1" applyAlignment="1">
      <alignment horizontal="left" vertical="center"/>
    </xf>
    <xf numFmtId="38" fontId="51" fillId="0" borderId="42" xfId="1" applyFont="1" applyFill="1" applyBorder="1" applyAlignment="1">
      <alignment horizontal="left" vertical="distributed"/>
    </xf>
    <xf numFmtId="38" fontId="52" fillId="4" borderId="42" xfId="1" applyFont="1" applyFill="1" applyBorder="1" applyAlignment="1">
      <alignment horizontal="left" vertical="distributed"/>
    </xf>
    <xf numFmtId="38" fontId="52" fillId="0" borderId="42" xfId="1" applyFont="1" applyFill="1" applyBorder="1" applyAlignment="1">
      <alignment horizontal="left" vertical="distributed"/>
    </xf>
    <xf numFmtId="38" fontId="21" fillId="0" borderId="42" xfId="1" applyFont="1" applyBorder="1" applyAlignment="1">
      <alignment vertical="distributed"/>
    </xf>
    <xf numFmtId="38" fontId="21" fillId="0" borderId="46" xfId="1" applyFont="1" applyBorder="1" applyAlignment="1">
      <alignment vertical="distributed"/>
    </xf>
    <xf numFmtId="38" fontId="21" fillId="0" borderId="52" xfId="1" applyFont="1" applyBorder="1" applyAlignment="1">
      <alignment vertical="distributed"/>
    </xf>
    <xf numFmtId="38" fontId="31" fillId="0" borderId="76" xfId="1" applyFont="1" applyFill="1" applyBorder="1" applyAlignment="1">
      <alignment horizontal="right" vertical="center" shrinkToFit="1"/>
    </xf>
    <xf numFmtId="38" fontId="45" fillId="4" borderId="77" xfId="1" applyFont="1" applyFill="1" applyBorder="1" applyAlignment="1">
      <alignment horizontal="left" vertical="center"/>
    </xf>
    <xf numFmtId="38" fontId="41" fillId="4" borderId="78" xfId="1" applyFont="1" applyFill="1" applyBorder="1" applyAlignment="1">
      <alignment vertical="center"/>
    </xf>
    <xf numFmtId="38" fontId="42" fillId="4" borderId="78" xfId="1" applyFont="1" applyFill="1" applyBorder="1" applyAlignment="1" applyProtection="1">
      <alignment vertical="distributed"/>
      <protection locked="0"/>
    </xf>
    <xf numFmtId="38" fontId="43" fillId="4" borderId="78" xfId="1" applyFont="1" applyFill="1" applyBorder="1" applyAlignment="1" applyProtection="1">
      <alignment vertical="distributed"/>
      <protection locked="0"/>
    </xf>
    <xf numFmtId="38" fontId="42" fillId="4" borderId="79" xfId="1" applyFont="1" applyFill="1" applyBorder="1" applyAlignment="1">
      <alignment vertical="center"/>
    </xf>
    <xf numFmtId="38" fontId="43" fillId="4" borderId="80" xfId="1" applyFont="1" applyFill="1" applyBorder="1" applyAlignment="1">
      <alignment vertical="center"/>
    </xf>
    <xf numFmtId="38" fontId="41" fillId="4" borderId="78" xfId="1" applyFont="1" applyFill="1" applyBorder="1" applyAlignment="1">
      <alignment horizontal="left" vertical="center"/>
    </xf>
    <xf numFmtId="38" fontId="41" fillId="4" borderId="81" xfId="1" applyFont="1" applyFill="1" applyBorder="1" applyAlignment="1">
      <alignment vertical="center"/>
    </xf>
    <xf numFmtId="38" fontId="42" fillId="4" borderId="79" xfId="1" applyFont="1" applyFill="1" applyBorder="1" applyAlignment="1" applyProtection="1">
      <alignment vertical="center"/>
      <protection locked="0"/>
    </xf>
    <xf numFmtId="38" fontId="43" fillId="4" borderId="80" xfId="1" applyFont="1" applyFill="1" applyBorder="1" applyAlignment="1" applyProtection="1">
      <alignment vertical="center"/>
      <protection locked="0"/>
    </xf>
    <xf numFmtId="38" fontId="35" fillId="4" borderId="78" xfId="1" applyFont="1" applyFill="1" applyBorder="1" applyAlignment="1">
      <alignment horizontal="left" vertical="center"/>
    </xf>
    <xf numFmtId="38" fontId="48" fillId="4" borderId="78" xfId="1" applyFont="1" applyFill="1" applyBorder="1" applyAlignment="1">
      <alignment vertical="center"/>
    </xf>
    <xf numFmtId="38" fontId="35" fillId="4" borderId="78" xfId="1" applyFont="1" applyFill="1" applyBorder="1" applyAlignment="1">
      <alignment horizontal="left" vertical="center" shrinkToFit="1"/>
    </xf>
    <xf numFmtId="38" fontId="48" fillId="4" borderId="78" xfId="1" applyFont="1" applyFill="1" applyBorder="1" applyAlignment="1">
      <alignment horizontal="center" vertical="center"/>
    </xf>
    <xf numFmtId="38" fontId="45" fillId="4" borderId="78" xfId="1" applyFont="1" applyFill="1" applyBorder="1" applyAlignment="1">
      <alignment horizontal="left" vertical="center" shrinkToFit="1"/>
    </xf>
    <xf numFmtId="38" fontId="48" fillId="4" borderId="81" xfId="1" applyFont="1" applyFill="1" applyBorder="1" applyAlignment="1">
      <alignment vertical="center"/>
    </xf>
    <xf numFmtId="38" fontId="31" fillId="0" borderId="63" xfId="1" applyFont="1" applyFill="1" applyBorder="1" applyAlignment="1">
      <alignment horizontal="right" vertical="distributed"/>
    </xf>
    <xf numFmtId="38" fontId="41" fillId="4" borderId="36" xfId="1" applyFont="1" applyFill="1" applyBorder="1" applyAlignment="1">
      <alignment vertical="center"/>
    </xf>
    <xf numFmtId="38" fontId="43" fillId="4" borderId="82" xfId="1" applyFont="1" applyFill="1" applyBorder="1" applyAlignment="1" applyProtection="1">
      <alignment vertical="distributed"/>
      <protection locked="0"/>
    </xf>
    <xf numFmtId="38" fontId="35" fillId="4" borderId="83" xfId="1" applyFont="1" applyFill="1" applyBorder="1" applyAlignment="1">
      <alignment horizontal="left" vertical="center"/>
    </xf>
    <xf numFmtId="38" fontId="41" fillId="4" borderId="84" xfId="1" applyFont="1" applyFill="1" applyBorder="1" applyAlignment="1">
      <alignment vertical="center"/>
    </xf>
    <xf numFmtId="38" fontId="42" fillId="4" borderId="19" xfId="1" applyFont="1" applyFill="1" applyBorder="1" applyAlignment="1">
      <alignment vertical="center"/>
    </xf>
    <xf numFmtId="38" fontId="46" fillId="4" borderId="67" xfId="1" applyFont="1" applyFill="1" applyBorder="1" applyAlignment="1">
      <alignment vertical="center"/>
    </xf>
    <xf numFmtId="38" fontId="41" fillId="0" borderId="85" xfId="1" applyFont="1" applyFill="1" applyBorder="1" applyAlignment="1">
      <alignment horizontal="left" vertical="center"/>
    </xf>
    <xf numFmtId="38" fontId="41" fillId="0" borderId="84" xfId="1" applyFont="1" applyFill="1" applyBorder="1" applyAlignment="1">
      <alignment vertical="center"/>
    </xf>
    <xf numFmtId="38" fontId="42" fillId="0" borderId="19" xfId="1" applyFont="1" applyFill="1" applyBorder="1" applyAlignment="1" applyProtection="1">
      <alignment vertical="center"/>
      <protection locked="0"/>
    </xf>
    <xf numFmtId="38" fontId="43" fillId="0" borderId="86" xfId="1" applyFont="1" applyFill="1" applyBorder="1" applyAlignment="1" applyProtection="1">
      <alignment vertical="center"/>
      <protection locked="0"/>
    </xf>
    <xf numFmtId="38" fontId="35" fillId="4" borderId="64" xfId="1" applyFont="1" applyFill="1" applyBorder="1" applyAlignment="1">
      <alignment horizontal="left" vertical="center"/>
    </xf>
    <xf numFmtId="38" fontId="48" fillId="4" borderId="84" xfId="1" applyFont="1" applyFill="1" applyBorder="1" applyAlignment="1">
      <alignment vertical="center"/>
    </xf>
    <xf numFmtId="38" fontId="42" fillId="4" borderId="19" xfId="1" applyFont="1" applyFill="1" applyBorder="1" applyAlignment="1" applyProtection="1">
      <alignment vertical="center"/>
      <protection locked="0"/>
    </xf>
    <xf numFmtId="38" fontId="46" fillId="4" borderId="67" xfId="1" applyFont="1" applyFill="1" applyBorder="1" applyAlignment="1" applyProtection="1">
      <alignment vertical="center"/>
      <protection locked="0"/>
    </xf>
    <xf numFmtId="38" fontId="35" fillId="4" borderId="64" xfId="1" applyFont="1" applyFill="1" applyBorder="1" applyAlignment="1">
      <alignment horizontal="left" vertical="center" shrinkToFit="1"/>
    </xf>
    <xf numFmtId="38" fontId="48" fillId="4" borderId="84" xfId="1" applyFont="1" applyFill="1" applyBorder="1" applyAlignment="1">
      <alignment horizontal="center" vertical="center"/>
    </xf>
    <xf numFmtId="38" fontId="45" fillId="0" borderId="85" xfId="1" applyFont="1" applyFill="1" applyBorder="1" applyAlignment="1">
      <alignment horizontal="left" vertical="center" shrinkToFit="1"/>
    </xf>
    <xf numFmtId="38" fontId="48" fillId="0" borderId="84" xfId="1" applyFont="1" applyFill="1" applyBorder="1" applyAlignment="1">
      <alignment vertical="center"/>
    </xf>
    <xf numFmtId="38" fontId="48" fillId="4" borderId="87" xfId="1" applyFont="1" applyFill="1" applyBorder="1" applyAlignment="1">
      <alignment horizontal="left" vertical="center"/>
    </xf>
    <xf numFmtId="38" fontId="41" fillId="4" borderId="23" xfId="1" applyFont="1" applyFill="1" applyBorder="1" applyAlignment="1">
      <alignment vertical="center"/>
    </xf>
    <xf numFmtId="38" fontId="42" fillId="4" borderId="23" xfId="1" applyFont="1" applyFill="1" applyBorder="1" applyAlignment="1">
      <alignment vertical="center"/>
    </xf>
    <xf numFmtId="38" fontId="46" fillId="4" borderId="24" xfId="1" applyFont="1" applyFill="1" applyBorder="1" applyAlignment="1">
      <alignment vertical="center"/>
    </xf>
    <xf numFmtId="38" fontId="35" fillId="4" borderId="88" xfId="1" applyFont="1" applyFill="1" applyBorder="1" applyAlignment="1">
      <alignment horizontal="left" vertical="center"/>
    </xf>
    <xf numFmtId="38" fontId="41" fillId="4" borderId="89" xfId="1" applyFont="1" applyFill="1" applyBorder="1" applyAlignment="1">
      <alignment vertical="distributed"/>
    </xf>
    <xf numFmtId="38" fontId="42" fillId="0" borderId="15" xfId="1" applyFont="1" applyFill="1" applyBorder="1" applyAlignment="1">
      <alignment vertical="center"/>
    </xf>
    <xf numFmtId="38" fontId="43" fillId="0" borderId="57" xfId="1" applyFont="1" applyFill="1" applyBorder="1" applyAlignment="1">
      <alignment vertical="center"/>
    </xf>
    <xf numFmtId="38" fontId="35" fillId="4" borderId="87" xfId="1" applyFont="1" applyFill="1" applyBorder="1" applyAlignment="1">
      <alignment horizontal="left" vertical="center"/>
    </xf>
    <xf numFmtId="38" fontId="41" fillId="4" borderId="89" xfId="1" applyFont="1" applyFill="1" applyBorder="1" applyAlignment="1">
      <alignment vertical="center"/>
    </xf>
    <xf numFmtId="38" fontId="42" fillId="0" borderId="23" xfId="1" applyFont="1" applyFill="1" applyBorder="1" applyAlignment="1">
      <alignment vertical="center"/>
    </xf>
    <xf numFmtId="38" fontId="43" fillId="0" borderId="90" xfId="1" applyFont="1" applyFill="1" applyBorder="1" applyAlignment="1">
      <alignment vertical="center"/>
    </xf>
    <xf numFmtId="38" fontId="41" fillId="4" borderId="87" xfId="1" applyFont="1" applyFill="1" applyBorder="1" applyAlignment="1">
      <alignment horizontal="left" vertical="center"/>
    </xf>
    <xf numFmtId="38" fontId="48" fillId="4" borderId="89" xfId="1" applyFont="1" applyFill="1" applyBorder="1" applyAlignment="1">
      <alignment horizontal="center" vertical="center"/>
    </xf>
    <xf numFmtId="38" fontId="35" fillId="0" borderId="71" xfId="1" applyFont="1" applyFill="1" applyBorder="1" applyAlignment="1">
      <alignment horizontal="center" vertical="distributed"/>
    </xf>
    <xf numFmtId="38" fontId="35" fillId="4" borderId="75" xfId="1" applyFont="1" applyFill="1" applyBorder="1" applyAlignment="1">
      <alignment horizontal="center" vertical="center"/>
    </xf>
    <xf numFmtId="38" fontId="41" fillId="4" borderId="42" xfId="1" applyFont="1" applyFill="1" applyBorder="1" applyAlignment="1">
      <alignment vertical="center"/>
    </xf>
    <xf numFmtId="38" fontId="46" fillId="4" borderId="43" xfId="1" applyFont="1" applyFill="1" applyBorder="1" applyAlignment="1">
      <alignment vertical="center"/>
    </xf>
    <xf numFmtId="38" fontId="46" fillId="4" borderId="91" xfId="1" applyFont="1" applyFill="1" applyBorder="1" applyAlignment="1">
      <alignment vertical="center"/>
    </xf>
    <xf numFmtId="38" fontId="35" fillId="4" borderId="43" xfId="1" applyFont="1" applyFill="1" applyBorder="1" applyAlignment="1">
      <alignment horizontal="centerContinuous" vertical="center"/>
    </xf>
    <xf numFmtId="38" fontId="41" fillId="4" borderId="43" xfId="1" applyFont="1" applyFill="1" applyBorder="1" applyAlignment="1">
      <alignment vertical="center"/>
    </xf>
    <xf numFmtId="38" fontId="50" fillId="4" borderId="92" xfId="1" applyFont="1" applyFill="1" applyBorder="1" applyAlignment="1">
      <alignment vertical="center"/>
    </xf>
    <xf numFmtId="38" fontId="50" fillId="4" borderId="91" xfId="1" applyFont="1" applyFill="1" applyBorder="1" applyAlignment="1">
      <alignment vertical="center"/>
    </xf>
    <xf numFmtId="38" fontId="48" fillId="4" borderId="43" xfId="1" applyFont="1" applyFill="1" applyBorder="1" applyAlignment="1">
      <alignment vertical="center"/>
    </xf>
    <xf numFmtId="38" fontId="21" fillId="0" borderId="0" xfId="1" applyFont="1" applyBorder="1" applyAlignment="1">
      <alignment vertical="center"/>
    </xf>
    <xf numFmtId="38" fontId="35" fillId="0" borderId="93" xfId="1" applyFont="1" applyFill="1" applyBorder="1" applyAlignment="1">
      <alignment horizontal="center" vertical="center"/>
    </xf>
    <xf numFmtId="38" fontId="35" fillId="4" borderId="0" xfId="1" applyFont="1" applyFill="1" applyBorder="1" applyAlignment="1">
      <alignment horizontal="center" vertical="center"/>
    </xf>
    <xf numFmtId="38" fontId="41" fillId="4" borderId="0" xfId="1" applyFont="1" applyFill="1" applyBorder="1" applyAlignment="1">
      <alignment vertical="center"/>
    </xf>
    <xf numFmtId="38" fontId="46" fillId="4" borderId="0" xfId="1" applyFont="1" applyFill="1" applyBorder="1" applyAlignment="1">
      <alignment vertical="center"/>
    </xf>
    <xf numFmtId="38" fontId="35" fillId="4" borderId="0" xfId="1" applyFont="1" applyFill="1" applyBorder="1" applyAlignment="1">
      <alignment horizontal="centerContinuous" vertical="center"/>
    </xf>
    <xf numFmtId="38" fontId="35" fillId="4" borderId="46" xfId="1" applyFont="1" applyFill="1" applyBorder="1" applyAlignment="1">
      <alignment horizontal="centerContinuous" vertical="center"/>
    </xf>
    <xf numFmtId="38" fontId="48" fillId="4" borderId="0" xfId="1" applyFont="1" applyFill="1" applyBorder="1" applyAlignment="1">
      <alignment vertical="center"/>
    </xf>
    <xf numFmtId="38" fontId="35" fillId="4" borderId="94" xfId="1" applyFont="1" applyFill="1" applyBorder="1" applyAlignment="1">
      <alignment horizontal="centerContinuous" vertical="center"/>
    </xf>
    <xf numFmtId="38" fontId="41" fillId="4" borderId="94" xfId="1" applyFont="1" applyFill="1" applyBorder="1" applyAlignment="1">
      <alignment vertical="center"/>
    </xf>
    <xf numFmtId="38" fontId="35" fillId="4" borderId="77" xfId="1" applyFont="1" applyFill="1" applyBorder="1" applyAlignment="1">
      <alignment horizontal="left" vertical="center"/>
    </xf>
    <xf numFmtId="38" fontId="43" fillId="4" borderId="80" xfId="1" applyFont="1" applyFill="1" applyBorder="1" applyAlignment="1" applyProtection="1">
      <alignment vertical="distributed"/>
      <protection locked="0"/>
    </xf>
    <xf numFmtId="38" fontId="42" fillId="4" borderId="95" xfId="1" applyFont="1" applyFill="1" applyBorder="1" applyAlignment="1" applyProtection="1">
      <alignment vertical="center"/>
      <protection locked="0"/>
    </xf>
    <xf numFmtId="38" fontId="45" fillId="4" borderId="78" xfId="1" applyFont="1" applyFill="1" applyBorder="1" applyAlignment="1">
      <alignment horizontal="left" vertical="center"/>
    </xf>
    <xf numFmtId="38" fontId="44" fillId="4" borderId="78" xfId="1" applyFont="1" applyFill="1" applyBorder="1" applyAlignment="1">
      <alignment vertical="center"/>
    </xf>
    <xf numFmtId="38" fontId="48" fillId="4" borderId="95" xfId="1" applyFont="1" applyFill="1" applyBorder="1" applyAlignment="1">
      <alignment horizontal="center" vertical="center"/>
    </xf>
    <xf numFmtId="38" fontId="42" fillId="4" borderId="95" xfId="1" applyFont="1" applyFill="1" applyBorder="1" applyAlignment="1">
      <alignment vertical="center"/>
    </xf>
    <xf numFmtId="38" fontId="43" fillId="4" borderId="86" xfId="1" applyFont="1" applyFill="1" applyBorder="1" applyAlignment="1" applyProtection="1">
      <alignment vertical="distributed"/>
      <protection locked="0"/>
    </xf>
    <xf numFmtId="38" fontId="46" fillId="4" borderId="61" xfId="1" applyFont="1" applyFill="1" applyBorder="1" applyAlignment="1" applyProtection="1">
      <alignment vertical="center"/>
      <protection locked="0"/>
    </xf>
    <xf numFmtId="38" fontId="35" fillId="4" borderId="96" xfId="1" applyFont="1" applyFill="1" applyBorder="1" applyAlignment="1">
      <alignment horizontal="left" vertical="center"/>
    </xf>
    <xf numFmtId="38" fontId="35" fillId="4" borderId="64" xfId="1" applyFont="1" applyFill="1" applyBorder="1" applyAlignment="1">
      <alignment vertical="center" shrinkToFit="1"/>
    </xf>
    <xf numFmtId="38" fontId="48" fillId="4" borderId="60" xfId="1" applyFont="1" applyFill="1" applyBorder="1" applyAlignment="1">
      <alignment horizontal="left" vertical="center"/>
    </xf>
    <xf numFmtId="38" fontId="46" fillId="4" borderId="61" xfId="1" applyFont="1" applyFill="1" applyBorder="1" applyAlignment="1">
      <alignment vertical="center"/>
    </xf>
    <xf numFmtId="38" fontId="45" fillId="4" borderId="19" xfId="1" applyFont="1" applyFill="1" applyBorder="1" applyAlignment="1">
      <alignment vertical="center"/>
    </xf>
    <xf numFmtId="38" fontId="21" fillId="4" borderId="19" xfId="1" applyFont="1" applyFill="1" applyBorder="1" applyAlignment="1">
      <alignment vertical="distributed"/>
    </xf>
    <xf numFmtId="38" fontId="21" fillId="0" borderId="63" xfId="1" applyFont="1" applyFill="1" applyBorder="1" applyAlignment="1">
      <alignment vertical="distributed"/>
    </xf>
    <xf numFmtId="38" fontId="46" fillId="4" borderId="90" xfId="1" applyFont="1" applyFill="1" applyBorder="1" applyAlignment="1" applyProtection="1">
      <alignment vertical="center"/>
      <protection locked="0"/>
    </xf>
    <xf numFmtId="38" fontId="46" fillId="4" borderId="86" xfId="1" applyFont="1" applyFill="1" applyBorder="1" applyAlignment="1">
      <alignment vertical="center"/>
    </xf>
    <xf numFmtId="38" fontId="41" fillId="0" borderId="89" xfId="1" applyFont="1" applyFill="1" applyBorder="1" applyAlignment="1">
      <alignment vertical="center"/>
    </xf>
    <xf numFmtId="38" fontId="42" fillId="4" borderId="23" xfId="1" applyFont="1" applyFill="1" applyBorder="1" applyAlignment="1" applyProtection="1">
      <alignment vertical="center"/>
      <protection locked="0"/>
    </xf>
    <xf numFmtId="38" fontId="46" fillId="4" borderId="86" xfId="1" applyFont="1" applyFill="1" applyBorder="1" applyAlignment="1" applyProtection="1">
      <alignment vertical="center"/>
      <protection locked="0"/>
    </xf>
    <xf numFmtId="38" fontId="45" fillId="4" borderId="15" xfId="1" applyFont="1" applyFill="1" applyBorder="1" applyAlignment="1">
      <alignment vertical="center"/>
    </xf>
    <xf numFmtId="38" fontId="35" fillId="4" borderId="72" xfId="1" applyFont="1" applyFill="1" applyBorder="1" applyAlignment="1">
      <alignment horizontal="center" vertical="center"/>
    </xf>
    <xf numFmtId="38" fontId="41" fillId="4" borderId="73" xfId="1" applyFont="1" applyFill="1" applyBorder="1" applyAlignment="1">
      <alignment vertical="center"/>
    </xf>
    <xf numFmtId="38" fontId="46" fillId="4" borderId="40" xfId="1" applyFont="1" applyFill="1" applyBorder="1" applyAlignment="1">
      <alignment vertical="center"/>
    </xf>
    <xf numFmtId="38" fontId="35" fillId="4" borderId="40" xfId="1" applyFont="1" applyFill="1" applyBorder="1" applyAlignment="1">
      <alignment horizontal="centerContinuous" vertical="center"/>
    </xf>
    <xf numFmtId="38" fontId="41" fillId="4" borderId="40" xfId="1" applyFont="1" applyFill="1" applyBorder="1" applyAlignment="1">
      <alignment vertical="center"/>
    </xf>
    <xf numFmtId="38" fontId="50" fillId="4" borderId="38" xfId="1" applyFont="1" applyFill="1" applyBorder="1" applyAlignment="1">
      <alignment vertical="center"/>
    </xf>
    <xf numFmtId="38" fontId="50" fillId="4" borderId="44" xfId="1" applyFont="1" applyFill="1" applyBorder="1" applyAlignment="1">
      <alignment vertical="center"/>
    </xf>
    <xf numFmtId="38" fontId="21" fillId="0" borderId="0" xfId="1" applyFont="1" applyFill="1" applyBorder="1" applyAlignment="1">
      <alignment vertical="center"/>
    </xf>
    <xf numFmtId="38" fontId="35" fillId="0" borderId="32" xfId="1" applyFont="1" applyFill="1" applyBorder="1" applyAlignment="1">
      <alignment horizontal="center" vertical="center"/>
    </xf>
    <xf numFmtId="38" fontId="46" fillId="4" borderId="46" xfId="1" applyFont="1" applyFill="1" applyBorder="1" applyAlignment="1">
      <alignment vertical="center"/>
    </xf>
    <xf numFmtId="38" fontId="41" fillId="4" borderId="46" xfId="1" applyFont="1" applyFill="1" applyBorder="1" applyAlignment="1">
      <alignment vertical="center"/>
    </xf>
    <xf numFmtId="38" fontId="31" fillId="0" borderId="76" xfId="1" applyFont="1" applyFill="1" applyBorder="1" applyAlignment="1">
      <alignment horizontal="right" vertical="distributed"/>
    </xf>
    <xf numFmtId="38" fontId="41" fillId="4" borderId="78" xfId="1" applyFont="1" applyFill="1" applyBorder="1" applyAlignment="1">
      <alignment vertical="distributed"/>
    </xf>
    <xf numFmtId="38" fontId="41" fillId="4" borderId="78" xfId="1" applyFont="1" applyFill="1" applyBorder="1" applyAlignment="1">
      <alignment horizontal="center" vertical="center"/>
    </xf>
    <xf numFmtId="38" fontId="44" fillId="4" borderId="81" xfId="1" applyFont="1" applyFill="1" applyBorder="1" applyAlignment="1">
      <alignment vertical="center"/>
    </xf>
    <xf numFmtId="38" fontId="42" fillId="4" borderId="89" xfId="1" applyFont="1" applyFill="1" applyBorder="1" applyAlignment="1" applyProtection="1">
      <alignment vertical="distributed"/>
      <protection locked="0"/>
    </xf>
    <xf numFmtId="38" fontId="43" fillId="4" borderId="90" xfId="1" applyFont="1" applyFill="1" applyBorder="1" applyAlignment="1" applyProtection="1">
      <alignment vertical="distributed"/>
      <protection locked="0"/>
    </xf>
    <xf numFmtId="38" fontId="35" fillId="4" borderId="89" xfId="1" applyFont="1" applyFill="1" applyBorder="1" applyAlignment="1">
      <alignment horizontal="left" vertical="center"/>
    </xf>
    <xf numFmtId="38" fontId="46" fillId="4" borderId="57" xfId="1" applyFont="1" applyFill="1" applyBorder="1" applyAlignment="1">
      <alignment vertical="center"/>
    </xf>
    <xf numFmtId="38" fontId="41" fillId="4" borderId="12" xfId="1" applyFont="1" applyFill="1" applyBorder="1" applyAlignment="1">
      <alignment vertical="center"/>
    </xf>
    <xf numFmtId="38" fontId="42" fillId="4" borderId="15" xfId="1" applyFont="1" applyFill="1" applyBorder="1" applyAlignment="1">
      <alignment vertical="center"/>
    </xf>
    <xf numFmtId="38" fontId="41" fillId="4" borderId="12" xfId="1" applyFont="1" applyFill="1" applyBorder="1" applyAlignment="1">
      <alignment horizontal="center" vertical="center"/>
    </xf>
    <xf numFmtId="38" fontId="21" fillId="4" borderId="23" xfId="1" applyFont="1" applyFill="1" applyBorder="1" applyAlignment="1">
      <alignment vertical="distributed"/>
    </xf>
    <xf numFmtId="38" fontId="35" fillId="0" borderId="75" xfId="1" applyFont="1" applyFill="1" applyBorder="1" applyAlignment="1">
      <alignment horizontal="center" vertical="center"/>
    </xf>
    <xf numFmtId="38" fontId="41" fillId="0" borderId="42" xfId="1" applyFont="1" applyFill="1" applyBorder="1" applyAlignment="1">
      <alignment vertical="center"/>
    </xf>
    <xf numFmtId="38" fontId="46" fillId="0" borderId="43" xfId="1" applyFont="1" applyFill="1" applyBorder="1" applyAlignment="1">
      <alignment vertical="center"/>
    </xf>
    <xf numFmtId="38" fontId="46" fillId="0" borderId="91" xfId="1" applyFont="1" applyFill="1" applyBorder="1" applyAlignment="1">
      <alignment vertical="center"/>
    </xf>
    <xf numFmtId="38" fontId="35" fillId="0" borderId="43" xfId="1" applyFont="1" applyFill="1" applyBorder="1" applyAlignment="1">
      <alignment horizontal="centerContinuous" vertical="center"/>
    </xf>
    <xf numFmtId="38" fontId="41" fillId="0" borderId="43" xfId="1" applyFont="1" applyFill="1" applyBorder="1" applyAlignment="1">
      <alignment vertical="center"/>
    </xf>
    <xf numFmtId="38" fontId="50" fillId="0" borderId="92" xfId="1" applyFont="1" applyFill="1" applyBorder="1" applyAlignment="1">
      <alignment vertical="center"/>
    </xf>
    <xf numFmtId="38" fontId="50" fillId="0" borderId="91" xfId="1" applyFont="1" applyFill="1" applyBorder="1" applyAlignment="1">
      <alignment vertical="center"/>
    </xf>
    <xf numFmtId="0" fontId="34" fillId="0" borderId="0" xfId="0" applyFont="1" applyAlignment="1">
      <alignment horizontal="right"/>
    </xf>
    <xf numFmtId="0" fontId="31" fillId="0" borderId="0" xfId="0" applyFont="1"/>
    <xf numFmtId="38" fontId="21" fillId="0" borderId="0" xfId="1" applyFont="1" applyBorder="1" applyAlignment="1">
      <alignment horizontal="center" vertical="center" shrinkToFit="1"/>
    </xf>
    <xf numFmtId="0" fontId="34" fillId="4" borderId="0" xfId="0" applyFont="1" applyFill="1" applyAlignment="1">
      <alignment horizontal="right"/>
    </xf>
    <xf numFmtId="0" fontId="31" fillId="4" borderId="0" xfId="0" applyFont="1" applyFill="1"/>
    <xf numFmtId="0" fontId="21" fillId="4" borderId="0" xfId="0" applyFont="1" applyFill="1"/>
    <xf numFmtId="49" fontId="41" fillId="4" borderId="0" xfId="0" applyNumberFormat="1" applyFont="1" applyFill="1" applyAlignment="1">
      <alignment horizontal="right" vertical="top"/>
    </xf>
    <xf numFmtId="38" fontId="21" fillId="4" borderId="0" xfId="1" applyFont="1" applyFill="1" applyAlignment="1">
      <alignment vertical="distributed"/>
    </xf>
    <xf numFmtId="38" fontId="53" fillId="4" borderId="0" xfId="1" applyFont="1" applyFill="1" applyAlignment="1">
      <alignment vertical="distributed"/>
    </xf>
    <xf numFmtId="38" fontId="54" fillId="4" borderId="0" xfId="1" applyFont="1" applyFill="1" applyAlignment="1">
      <alignment vertical="distributed"/>
    </xf>
    <xf numFmtId="38" fontId="54" fillId="4" borderId="0" xfId="1" applyFont="1" applyFill="1" applyBorder="1" applyAlignment="1">
      <alignment vertical="distributed"/>
    </xf>
    <xf numFmtId="38" fontId="22" fillId="4" borderId="0" xfId="1" applyFont="1" applyFill="1" applyBorder="1" applyAlignment="1">
      <alignment vertical="distributed"/>
    </xf>
    <xf numFmtId="38" fontId="22" fillId="4" borderId="0" xfId="1" applyFont="1" applyFill="1" applyAlignment="1">
      <alignment vertical="distributed"/>
    </xf>
    <xf numFmtId="38" fontId="55" fillId="4" borderId="0" xfId="1" applyFont="1" applyFill="1" applyBorder="1" applyAlignment="1">
      <alignment vertical="distributed"/>
    </xf>
    <xf numFmtId="38" fontId="53" fillId="4" borderId="0" xfId="1" applyFont="1" applyFill="1" applyBorder="1" applyAlignment="1">
      <alignment vertical="distributed"/>
    </xf>
    <xf numFmtId="38" fontId="25" fillId="0" borderId="28" xfId="1" applyFont="1" applyFill="1" applyBorder="1" applyAlignment="1">
      <alignment horizontal="centerContinuous" vertical="distributed"/>
    </xf>
    <xf numFmtId="38" fontId="22" fillId="0" borderId="0" xfId="1" applyFont="1" applyAlignment="1">
      <alignment vertical="center"/>
    </xf>
    <xf numFmtId="38" fontId="37" fillId="3" borderId="45" xfId="1" applyFont="1" applyFill="1" applyBorder="1" applyAlignment="1">
      <alignment horizontal="centerContinuous" vertical="center"/>
    </xf>
    <xf numFmtId="38" fontId="57" fillId="3" borderId="97" xfId="1" applyFont="1" applyFill="1" applyBorder="1" applyAlignment="1">
      <alignment horizontal="centerContinuous" vertical="center"/>
    </xf>
    <xf numFmtId="38" fontId="26" fillId="3" borderId="46" xfId="1" applyFont="1" applyFill="1" applyBorder="1" applyAlignment="1">
      <alignment horizontal="centerContinuous" vertical="center"/>
    </xf>
    <xf numFmtId="38" fontId="25" fillId="3" borderId="98" xfId="1" applyFont="1" applyFill="1" applyBorder="1" applyAlignment="1">
      <alignment horizontal="centerContinuous" vertical="center"/>
    </xf>
    <xf numFmtId="38" fontId="25" fillId="3" borderId="99" xfId="1" applyFont="1" applyFill="1" applyBorder="1" applyAlignment="1">
      <alignment horizontal="centerContinuous" vertical="center"/>
    </xf>
    <xf numFmtId="38" fontId="37" fillId="3" borderId="97" xfId="1" applyFont="1" applyFill="1" applyBorder="1" applyAlignment="1">
      <alignment horizontal="centerContinuous" vertical="center"/>
    </xf>
    <xf numFmtId="38" fontId="25" fillId="3" borderId="48" xfId="1" applyFont="1" applyFill="1" applyBorder="1" applyAlignment="1">
      <alignment horizontal="centerContinuous" vertical="center"/>
    </xf>
    <xf numFmtId="0" fontId="25" fillId="3" borderId="48" xfId="0" applyFont="1" applyFill="1" applyBorder="1" applyAlignment="1">
      <alignment horizontal="centerContinuous" vertical="center"/>
    </xf>
    <xf numFmtId="0" fontId="25" fillId="3" borderId="99" xfId="0" applyFont="1" applyFill="1" applyBorder="1" applyAlignment="1">
      <alignment horizontal="centerContinuous" vertical="center"/>
    </xf>
    <xf numFmtId="38" fontId="36" fillId="3" borderId="46" xfId="1" applyFont="1" applyFill="1" applyBorder="1" applyAlignment="1">
      <alignment horizontal="centerContinuous" vertical="center"/>
    </xf>
    <xf numFmtId="38" fontId="37" fillId="3" borderId="48" xfId="1" applyFont="1" applyFill="1" applyBorder="1" applyAlignment="1">
      <alignment horizontal="centerContinuous" vertical="center"/>
    </xf>
    <xf numFmtId="38" fontId="37" fillId="3" borderId="99" xfId="1" applyFont="1" applyFill="1" applyBorder="1" applyAlignment="1">
      <alignment horizontal="centerContinuous" vertical="center"/>
    </xf>
    <xf numFmtId="38" fontId="37" fillId="3" borderId="46" xfId="1" applyFont="1" applyFill="1" applyBorder="1" applyAlignment="1">
      <alignment horizontal="centerContinuous" vertical="center"/>
    </xf>
    <xf numFmtId="38" fontId="25" fillId="0" borderId="0" xfId="1" applyFont="1" applyBorder="1" applyAlignment="1">
      <alignment vertical="center"/>
    </xf>
    <xf numFmtId="38" fontId="25" fillId="0" borderId="0" xfId="1" applyFont="1" applyAlignment="1">
      <alignment vertical="center"/>
    </xf>
    <xf numFmtId="38" fontId="39" fillId="3" borderId="100" xfId="1" applyFont="1" applyFill="1" applyBorder="1" applyAlignment="1">
      <alignment horizontal="centerContinuous" vertical="center"/>
    </xf>
    <xf numFmtId="38" fontId="58" fillId="0" borderId="12" xfId="1" applyFont="1" applyBorder="1" applyAlignment="1">
      <alignment horizontal="centerContinuous" vertical="center"/>
    </xf>
    <xf numFmtId="38" fontId="59" fillId="0" borderId="12" xfId="1" applyFont="1" applyBorder="1" applyAlignment="1">
      <alignment horizontal="centerContinuous" vertical="center"/>
    </xf>
    <xf numFmtId="38" fontId="59" fillId="0" borderId="56" xfId="1" applyFont="1" applyBorder="1" applyAlignment="1">
      <alignment horizontal="centerContinuous" vertical="center"/>
    </xf>
    <xf numFmtId="38" fontId="59" fillId="0" borderId="29" xfId="1" applyFont="1" applyBorder="1" applyAlignment="1">
      <alignment horizontal="centerContinuous" vertical="center"/>
    </xf>
    <xf numFmtId="38" fontId="59" fillId="0" borderId="31" xfId="1" applyFont="1" applyBorder="1" applyAlignment="1">
      <alignment horizontal="centerContinuous" vertical="center"/>
    </xf>
    <xf numFmtId="38" fontId="24" fillId="0" borderId="12" xfId="1" applyFont="1" applyBorder="1" applyAlignment="1">
      <alignment horizontal="centerContinuous" vertical="center"/>
    </xf>
    <xf numFmtId="38" fontId="45" fillId="4" borderId="60" xfId="1" applyFont="1" applyFill="1" applyBorder="1" applyAlignment="1">
      <alignment horizontal="left" vertical="center" shrinkToFit="1"/>
    </xf>
    <xf numFmtId="38" fontId="41" fillId="4" borderId="60" xfId="1" applyFont="1" applyFill="1" applyBorder="1" applyAlignment="1">
      <alignment vertical="center"/>
    </xf>
    <xf numFmtId="38" fontId="42" fillId="4" borderId="60" xfId="1" applyFont="1" applyFill="1" applyBorder="1" applyAlignment="1" applyProtection="1">
      <alignment vertical="center"/>
      <protection locked="0"/>
    </xf>
    <xf numFmtId="38" fontId="60" fillId="4" borderId="62" xfId="1" applyFont="1" applyFill="1" applyBorder="1" applyAlignment="1" applyProtection="1">
      <alignment vertical="center"/>
      <protection locked="0"/>
    </xf>
    <xf numFmtId="38" fontId="42" fillId="4" borderId="20" xfId="1" applyFont="1" applyFill="1" applyBorder="1" applyAlignment="1" applyProtection="1">
      <alignment vertical="center"/>
      <protection locked="0"/>
    </xf>
    <xf numFmtId="38" fontId="60" fillId="4" borderId="61" xfId="1" applyFont="1" applyFill="1" applyBorder="1" applyAlignment="1" applyProtection="1">
      <alignment vertical="center"/>
      <protection locked="0"/>
    </xf>
    <xf numFmtId="38" fontId="42" fillId="4" borderId="17" xfId="1" applyFont="1" applyFill="1" applyBorder="1" applyAlignment="1" applyProtection="1">
      <alignment vertical="center"/>
      <protection locked="0"/>
    </xf>
    <xf numFmtId="38" fontId="48" fillId="4" borderId="60" xfId="1" applyFont="1" applyFill="1" applyBorder="1" applyAlignment="1">
      <alignment vertical="center"/>
    </xf>
    <xf numFmtId="38" fontId="41" fillId="4" borderId="60" xfId="1" applyFont="1" applyFill="1" applyBorder="1" applyAlignment="1">
      <alignment horizontal="center" vertical="center"/>
    </xf>
    <xf numFmtId="38" fontId="42" fillId="4" borderId="17" xfId="1" applyFont="1" applyFill="1" applyBorder="1" applyAlignment="1">
      <alignment vertical="center"/>
    </xf>
    <xf numFmtId="38" fontId="60" fillId="4" borderId="61" xfId="1" applyFont="1" applyFill="1" applyBorder="1" applyAlignment="1">
      <alignment vertical="center"/>
    </xf>
    <xf numFmtId="38" fontId="42" fillId="4" borderId="20" xfId="1" applyFont="1" applyFill="1" applyBorder="1" applyAlignment="1">
      <alignment vertical="center"/>
    </xf>
    <xf numFmtId="38" fontId="31" fillId="0" borderId="60" xfId="1" applyFont="1" applyFill="1" applyBorder="1" applyAlignment="1">
      <alignment horizontal="left" vertical="center" shrinkToFit="1"/>
    </xf>
    <xf numFmtId="38" fontId="41" fillId="4" borderId="60" xfId="1" applyFont="1" applyFill="1" applyBorder="1" applyAlignment="1">
      <alignment horizontal="right" vertical="center"/>
    </xf>
    <xf numFmtId="38" fontId="42" fillId="4" borderId="60" xfId="1" applyFont="1" applyFill="1" applyBorder="1" applyAlignment="1">
      <alignment vertical="center"/>
    </xf>
    <xf numFmtId="38" fontId="60" fillId="4" borderId="62" xfId="1" applyFont="1" applyFill="1" applyBorder="1" applyAlignment="1">
      <alignment vertical="center"/>
    </xf>
    <xf numFmtId="38" fontId="48" fillId="4" borderId="19" xfId="1" applyFont="1" applyFill="1" applyBorder="1" applyAlignment="1">
      <alignment vertical="center"/>
    </xf>
    <xf numFmtId="38" fontId="41" fillId="4" borderId="84" xfId="0" applyNumberFormat="1" applyFont="1" applyFill="1" applyBorder="1" applyAlignment="1">
      <alignment vertical="center"/>
    </xf>
    <xf numFmtId="0" fontId="41" fillId="4" borderId="60" xfId="0" applyFont="1" applyFill="1" applyBorder="1"/>
    <xf numFmtId="38" fontId="35" fillId="0" borderId="71" xfId="1" applyFont="1" applyFill="1" applyBorder="1" applyAlignment="1">
      <alignment horizontal="center" vertical="center"/>
    </xf>
    <xf numFmtId="38" fontId="45" fillId="4" borderId="73" xfId="1" applyFont="1" applyFill="1" applyBorder="1" applyAlignment="1">
      <alignment horizontal="centerContinuous" vertical="center"/>
    </xf>
    <xf numFmtId="38" fontId="46" fillId="4" borderId="74" xfId="1" applyFont="1" applyFill="1" applyBorder="1" applyAlignment="1">
      <alignment vertical="center"/>
    </xf>
    <xf numFmtId="38" fontId="45" fillId="4" borderId="40" xfId="1" applyFont="1" applyFill="1" applyBorder="1" applyAlignment="1">
      <alignment horizontal="centerContinuous" vertical="center"/>
    </xf>
    <xf numFmtId="38" fontId="48" fillId="4" borderId="40" xfId="1" applyFont="1" applyFill="1" applyBorder="1" applyAlignment="1">
      <alignment vertical="center"/>
    </xf>
    <xf numFmtId="38" fontId="35" fillId="4" borderId="40" xfId="1" applyFont="1" applyFill="1" applyBorder="1" applyAlignment="1">
      <alignment horizontal="center" vertical="center" shrinkToFit="1"/>
    </xf>
    <xf numFmtId="38" fontId="45" fillId="4" borderId="94" xfId="1" applyFont="1" applyFill="1" applyBorder="1" applyAlignment="1">
      <alignment horizontal="centerContinuous" vertical="center"/>
    </xf>
    <xf numFmtId="38" fontId="46" fillId="4" borderId="94" xfId="1" applyFont="1" applyFill="1" applyBorder="1" applyAlignment="1">
      <alignment vertical="center"/>
    </xf>
    <xf numFmtId="38" fontId="45" fillId="4" borderId="46" xfId="1" applyFont="1" applyFill="1" applyBorder="1" applyAlignment="1">
      <alignment horizontal="centerContinuous" vertical="center"/>
    </xf>
    <xf numFmtId="38" fontId="48" fillId="4" borderId="46" xfId="1" applyFont="1" applyFill="1" applyBorder="1" applyAlignment="1">
      <alignment vertical="center"/>
    </xf>
    <xf numFmtId="38" fontId="35" fillId="4" borderId="46" xfId="1" applyFont="1" applyFill="1" applyBorder="1" applyAlignment="1">
      <alignment horizontal="center" vertical="center" shrinkToFit="1"/>
    </xf>
    <xf numFmtId="38" fontId="46" fillId="4" borderId="52" xfId="1" applyFont="1" applyFill="1" applyBorder="1" applyAlignment="1">
      <alignment vertical="center"/>
    </xf>
    <xf numFmtId="38" fontId="41" fillId="4" borderId="95" xfId="1" applyFont="1" applyFill="1" applyBorder="1" applyAlignment="1">
      <alignment vertical="center"/>
    </xf>
    <xf numFmtId="38" fontId="42" fillId="4" borderId="101" xfId="1" applyFont="1" applyFill="1" applyBorder="1" applyAlignment="1" applyProtection="1">
      <alignment vertical="center"/>
      <protection locked="0"/>
    </xf>
    <xf numFmtId="38" fontId="22" fillId="4" borderId="20" xfId="1" applyFont="1" applyFill="1" applyBorder="1" applyAlignment="1">
      <alignment vertical="center"/>
    </xf>
    <xf numFmtId="38" fontId="21" fillId="4" borderId="65" xfId="1" applyFont="1" applyFill="1" applyBorder="1" applyAlignment="1">
      <alignment vertical="center"/>
    </xf>
    <xf numFmtId="38" fontId="48" fillId="4" borderId="20" xfId="1" applyFont="1" applyFill="1" applyBorder="1" applyAlignment="1">
      <alignment vertical="center"/>
    </xf>
    <xf numFmtId="38" fontId="21" fillId="4" borderId="61" xfId="1" applyFont="1" applyFill="1" applyBorder="1" applyAlignment="1" applyProtection="1">
      <alignment vertical="center"/>
      <protection locked="0"/>
    </xf>
    <xf numFmtId="38" fontId="44" fillId="4" borderId="69" xfId="1" applyFont="1" applyFill="1" applyBorder="1" applyAlignment="1">
      <alignment vertical="center"/>
    </xf>
    <xf numFmtId="38" fontId="21" fillId="4" borderId="80" xfId="1" applyFont="1" applyFill="1" applyBorder="1" applyAlignment="1" applyProtection="1">
      <alignment vertical="center"/>
      <protection locked="0"/>
    </xf>
    <xf numFmtId="38" fontId="41" fillId="4" borderId="69" xfId="1" applyFont="1" applyFill="1" applyBorder="1" applyAlignment="1">
      <alignment vertical="center"/>
    </xf>
    <xf numFmtId="38" fontId="21" fillId="4" borderId="102" xfId="1" applyFont="1" applyFill="1" applyBorder="1" applyAlignment="1" applyProtection="1">
      <alignment vertical="center"/>
      <protection locked="0"/>
    </xf>
    <xf numFmtId="38" fontId="21" fillId="4" borderId="102" xfId="1" applyFont="1" applyFill="1" applyBorder="1" applyAlignment="1">
      <alignment vertical="center"/>
    </xf>
    <xf numFmtId="38" fontId="41" fillId="4" borderId="20" xfId="1" applyFont="1" applyFill="1" applyBorder="1" applyAlignment="1">
      <alignment vertical="center"/>
    </xf>
    <xf numFmtId="38" fontId="42" fillId="4" borderId="11" xfId="1" applyFont="1" applyFill="1" applyBorder="1" applyAlignment="1" applyProtection="1">
      <alignment vertical="center"/>
      <protection locked="0"/>
    </xf>
    <xf numFmtId="38" fontId="60" fillId="4" borderId="86" xfId="1" applyFont="1" applyFill="1" applyBorder="1" applyAlignment="1" applyProtection="1">
      <alignment vertical="center"/>
      <protection locked="0"/>
    </xf>
    <xf numFmtId="38" fontId="22" fillId="4" borderId="19" xfId="1" applyFont="1" applyFill="1" applyBorder="1" applyAlignment="1">
      <alignment vertical="center"/>
    </xf>
    <xf numFmtId="38" fontId="44" fillId="4" borderId="19" xfId="1" applyFont="1" applyFill="1" applyBorder="1" applyAlignment="1">
      <alignment vertical="center"/>
    </xf>
    <xf numFmtId="38" fontId="41" fillId="4" borderId="19" xfId="1" applyFont="1" applyFill="1" applyBorder="1" applyAlignment="1">
      <alignment vertical="center"/>
    </xf>
    <xf numFmtId="38" fontId="21" fillId="4" borderId="62" xfId="1" applyFont="1" applyFill="1" applyBorder="1" applyAlignment="1" applyProtection="1">
      <alignment vertical="center"/>
      <protection locked="0"/>
    </xf>
    <xf numFmtId="38" fontId="48" fillId="4" borderId="60" xfId="1" applyFont="1" applyFill="1" applyBorder="1" applyAlignment="1">
      <alignment horizontal="center" vertical="center"/>
    </xf>
    <xf numFmtId="38" fontId="21" fillId="4" borderId="62" xfId="1" applyFont="1" applyFill="1" applyBorder="1" applyAlignment="1">
      <alignment vertical="center"/>
    </xf>
    <xf numFmtId="38" fontId="41" fillId="4" borderId="82" xfId="1" applyFont="1" applyFill="1" applyBorder="1" applyAlignment="1">
      <alignment vertical="center"/>
    </xf>
    <xf numFmtId="38" fontId="42" fillId="4" borderId="103" xfId="1" applyFont="1" applyFill="1" applyBorder="1" applyAlignment="1" applyProtection="1">
      <alignment vertical="center"/>
      <protection locked="0"/>
    </xf>
    <xf numFmtId="38" fontId="60" fillId="4" borderId="104" xfId="1" applyFont="1" applyFill="1" applyBorder="1" applyAlignment="1" applyProtection="1">
      <alignment vertical="center"/>
      <protection locked="0"/>
    </xf>
    <xf numFmtId="38" fontId="43" fillId="4" borderId="62" xfId="1" applyFont="1" applyFill="1" applyBorder="1" applyAlignment="1">
      <alignment vertical="center"/>
    </xf>
    <xf numFmtId="38" fontId="21" fillId="4" borderId="82" xfId="1" applyFont="1" applyFill="1" applyBorder="1" applyAlignment="1">
      <alignment vertical="center"/>
    </xf>
    <xf numFmtId="38" fontId="42" fillId="4" borderId="103" xfId="1" applyFont="1" applyFill="1" applyBorder="1" applyAlignment="1">
      <alignment vertical="center"/>
    </xf>
    <xf numFmtId="38" fontId="21" fillId="4" borderId="104" xfId="1" applyFont="1" applyFill="1" applyBorder="1" applyAlignment="1">
      <alignment vertical="center"/>
    </xf>
    <xf numFmtId="38" fontId="21" fillId="4" borderId="105" xfId="1" applyFont="1" applyFill="1" applyBorder="1" applyAlignment="1">
      <alignment vertical="center"/>
    </xf>
    <xf numFmtId="38" fontId="48" fillId="4" borderId="82" xfId="1" applyFont="1" applyFill="1" applyBorder="1" applyAlignment="1">
      <alignment vertical="center"/>
    </xf>
    <xf numFmtId="38" fontId="21" fillId="4" borderId="106" xfId="1" applyFont="1" applyFill="1" applyBorder="1" applyAlignment="1">
      <alignment vertical="center"/>
    </xf>
    <xf numFmtId="38" fontId="21" fillId="4" borderId="19" xfId="1" applyFont="1" applyFill="1" applyBorder="1" applyAlignment="1">
      <alignment vertical="center"/>
    </xf>
    <xf numFmtId="38" fontId="60" fillId="4" borderId="105" xfId="1" applyFont="1" applyFill="1" applyBorder="1" applyAlignment="1">
      <alignment vertical="center"/>
    </xf>
    <xf numFmtId="38" fontId="60" fillId="4" borderId="104" xfId="1" applyFont="1" applyFill="1" applyBorder="1" applyAlignment="1">
      <alignment vertical="center"/>
    </xf>
    <xf numFmtId="38" fontId="60" fillId="4" borderId="106" xfId="1" applyFont="1" applyFill="1" applyBorder="1" applyAlignment="1">
      <alignment vertical="center"/>
    </xf>
    <xf numFmtId="38" fontId="41" fillId="4" borderId="19" xfId="1" applyFont="1" applyFill="1" applyBorder="1" applyAlignment="1">
      <alignment horizontal="centerContinuous" vertical="center"/>
    </xf>
    <xf numFmtId="38" fontId="21" fillId="4" borderId="23" xfId="1" applyFont="1" applyFill="1" applyBorder="1" applyAlignment="1">
      <alignment vertical="center"/>
    </xf>
    <xf numFmtId="38" fontId="42" fillId="4" borderId="24" xfId="1" applyFont="1" applyFill="1" applyBorder="1" applyAlignment="1">
      <alignment vertical="center"/>
    </xf>
    <xf numFmtId="38" fontId="21" fillId="4" borderId="90" xfId="1" applyFont="1" applyFill="1" applyBorder="1" applyAlignment="1">
      <alignment vertical="center"/>
    </xf>
    <xf numFmtId="38" fontId="48" fillId="4" borderId="23" xfId="1" applyFont="1" applyFill="1" applyBorder="1" applyAlignment="1">
      <alignment vertical="center"/>
    </xf>
    <xf numFmtId="38" fontId="46" fillId="4" borderId="89" xfId="1" applyFont="1" applyFill="1" applyBorder="1" applyAlignment="1">
      <alignment vertical="center"/>
    </xf>
    <xf numFmtId="38" fontId="46" fillId="4" borderId="90" xfId="1" applyFont="1" applyFill="1" applyBorder="1" applyAlignment="1">
      <alignment vertical="center"/>
    </xf>
    <xf numFmtId="38" fontId="46" fillId="4" borderId="107" xfId="1" applyFont="1" applyFill="1" applyBorder="1" applyAlignment="1">
      <alignment vertical="center"/>
    </xf>
    <xf numFmtId="38" fontId="41" fillId="4" borderId="36" xfId="1" applyFont="1" applyFill="1" applyBorder="1" applyAlignment="1">
      <alignment horizontal="center" vertical="center"/>
    </xf>
    <xf numFmtId="38" fontId="22" fillId="4" borderId="42" xfId="1" applyFont="1" applyFill="1" applyBorder="1" applyAlignment="1">
      <alignment vertical="center"/>
    </xf>
    <xf numFmtId="38" fontId="21" fillId="4" borderId="42" xfId="1" applyFont="1" applyFill="1" applyBorder="1" applyAlignment="1">
      <alignment vertical="center"/>
    </xf>
    <xf numFmtId="38" fontId="21" fillId="4" borderId="108" xfId="1" applyFont="1" applyFill="1" applyBorder="1" applyAlignment="1">
      <alignment vertical="center"/>
    </xf>
    <xf numFmtId="38" fontId="45" fillId="4" borderId="43" xfId="1" applyFont="1" applyFill="1" applyBorder="1" applyAlignment="1">
      <alignment horizontal="centerContinuous" vertical="center"/>
    </xf>
    <xf numFmtId="38" fontId="48" fillId="4" borderId="92" xfId="1" applyFont="1" applyFill="1" applyBorder="1" applyAlignment="1">
      <alignment vertical="center"/>
    </xf>
    <xf numFmtId="38" fontId="50" fillId="4" borderId="73" xfId="1" applyFont="1" applyFill="1" applyBorder="1" applyAlignment="1">
      <alignment vertical="center"/>
    </xf>
    <xf numFmtId="38" fontId="35" fillId="4" borderId="37" xfId="1" applyFont="1" applyFill="1" applyBorder="1" applyAlignment="1">
      <alignment horizontal="centerContinuous" vertical="center"/>
    </xf>
    <xf numFmtId="38" fontId="50" fillId="4" borderId="74" xfId="1" applyFont="1" applyFill="1" applyBorder="1" applyAlignment="1">
      <alignment vertical="center"/>
    </xf>
    <xf numFmtId="38" fontId="35" fillId="0" borderId="45" xfId="1" applyFont="1" applyFill="1" applyBorder="1" applyAlignment="1">
      <alignment horizontal="center" vertical="center"/>
    </xf>
    <xf numFmtId="38" fontId="60" fillId="4" borderId="80" xfId="1" applyFont="1" applyFill="1" applyBorder="1" applyAlignment="1" applyProtection="1">
      <alignment vertical="center"/>
      <protection locked="0"/>
    </xf>
    <xf numFmtId="38" fontId="22" fillId="4" borderId="79" xfId="1" applyFont="1" applyFill="1" applyBorder="1" applyAlignment="1">
      <alignment vertical="center"/>
    </xf>
    <xf numFmtId="38" fontId="21" fillId="4" borderId="94" xfId="1" applyFont="1" applyFill="1" applyBorder="1" applyAlignment="1">
      <alignment vertical="center"/>
    </xf>
    <xf numFmtId="38" fontId="45" fillId="4" borderId="83" xfId="1" applyFont="1" applyFill="1" applyBorder="1" applyAlignment="1">
      <alignment horizontal="left" vertical="center" shrinkToFit="1"/>
    </xf>
    <xf numFmtId="38" fontId="44" fillId="4" borderId="64" xfId="1" applyFont="1" applyFill="1" applyBorder="1" applyAlignment="1">
      <alignment vertical="center"/>
    </xf>
    <xf numFmtId="38" fontId="21" fillId="4" borderId="67" xfId="1" applyFont="1" applyFill="1" applyBorder="1" applyAlignment="1" applyProtection="1">
      <alignment vertical="center"/>
      <protection locked="0"/>
    </xf>
    <xf numFmtId="38" fontId="41" fillId="4" borderId="79" xfId="1" applyFont="1" applyFill="1" applyBorder="1" applyAlignment="1">
      <alignment vertical="center"/>
    </xf>
    <xf numFmtId="38" fontId="21" fillId="4" borderId="109" xfId="1" applyFont="1" applyFill="1" applyBorder="1" applyAlignment="1" applyProtection="1">
      <alignment vertical="center"/>
      <protection locked="0"/>
    </xf>
    <xf numFmtId="38" fontId="21" fillId="4" borderId="66" xfId="1" applyFont="1" applyFill="1" applyBorder="1" applyAlignment="1" applyProtection="1">
      <alignment vertical="center"/>
      <protection locked="0"/>
    </xf>
    <xf numFmtId="38" fontId="41" fillId="4" borderId="79" xfId="1" applyFont="1" applyFill="1" applyBorder="1" applyAlignment="1">
      <alignment horizontal="right" vertical="center"/>
    </xf>
    <xf numFmtId="38" fontId="21" fillId="4" borderId="53" xfId="1" applyFont="1" applyFill="1" applyBorder="1" applyAlignment="1" applyProtection="1">
      <alignment vertical="center"/>
      <protection locked="0"/>
    </xf>
    <xf numFmtId="38" fontId="48" fillId="4" borderId="64" xfId="1" applyFont="1" applyFill="1" applyBorder="1" applyAlignment="1">
      <alignment vertical="center"/>
    </xf>
    <xf numFmtId="38" fontId="21" fillId="4" borderId="110" xfId="1" applyFont="1" applyFill="1" applyBorder="1" applyAlignment="1">
      <alignment vertical="center"/>
    </xf>
    <xf numFmtId="38" fontId="21" fillId="4" borderId="67" xfId="1" applyFont="1" applyFill="1" applyBorder="1" applyAlignment="1">
      <alignment vertical="center"/>
    </xf>
    <xf numFmtId="38" fontId="48" fillId="4" borderId="19" xfId="1" applyFont="1" applyFill="1" applyBorder="1" applyAlignment="1">
      <alignment horizontal="center" vertical="center"/>
    </xf>
    <xf numFmtId="38" fontId="21" fillId="4" borderId="66" xfId="1" applyFont="1" applyFill="1" applyBorder="1" applyAlignment="1">
      <alignment vertical="center"/>
    </xf>
    <xf numFmtId="38" fontId="35" fillId="4" borderId="83" xfId="1" applyFont="1" applyFill="1" applyBorder="1" applyAlignment="1">
      <alignment horizontal="left" vertical="center" shrinkToFit="1"/>
    </xf>
    <xf numFmtId="38" fontId="46" fillId="4" borderId="62" xfId="1" applyFont="1" applyFill="1" applyBorder="1" applyAlignment="1">
      <alignment vertical="center"/>
    </xf>
    <xf numFmtId="38" fontId="46" fillId="4" borderId="110" xfId="1" applyFont="1" applyFill="1" applyBorder="1" applyAlignment="1">
      <alignment vertical="center"/>
    </xf>
    <xf numFmtId="38" fontId="46" fillId="4" borderId="66" xfId="1" applyFont="1" applyFill="1" applyBorder="1" applyAlignment="1">
      <alignment vertical="center"/>
    </xf>
    <xf numFmtId="38" fontId="42" fillId="4" borderId="69" xfId="1" applyFont="1" applyFill="1" applyBorder="1" applyAlignment="1">
      <alignment vertical="center"/>
    </xf>
    <xf numFmtId="38" fontId="60" fillId="4" borderId="86" xfId="1" applyFont="1" applyFill="1" applyBorder="1" applyAlignment="1">
      <alignment vertical="center"/>
    </xf>
    <xf numFmtId="38" fontId="48" fillId="4" borderId="15" xfId="1" applyFont="1" applyFill="1" applyBorder="1" applyAlignment="1">
      <alignment vertical="center"/>
    </xf>
    <xf numFmtId="38" fontId="46" fillId="4" borderId="13" xfId="1" applyFont="1" applyFill="1" applyBorder="1" applyAlignment="1">
      <alignment vertical="center"/>
    </xf>
    <xf numFmtId="38" fontId="48" fillId="4" borderId="12" xfId="1" applyFont="1" applyFill="1" applyBorder="1" applyAlignment="1">
      <alignment vertical="center"/>
    </xf>
    <xf numFmtId="38" fontId="35" fillId="4" borderId="12" xfId="1" applyFont="1" applyFill="1" applyBorder="1" applyAlignment="1">
      <alignment horizontal="left" vertical="center" shrinkToFit="1"/>
    </xf>
    <xf numFmtId="38" fontId="41" fillId="4" borderId="15" xfId="1" applyFont="1" applyFill="1" applyBorder="1" applyAlignment="1">
      <alignment vertical="center"/>
    </xf>
    <xf numFmtId="38" fontId="46" fillId="4" borderId="111" xfId="1" applyFont="1" applyFill="1" applyBorder="1" applyAlignment="1">
      <alignment vertical="center"/>
    </xf>
    <xf numFmtId="38" fontId="35" fillId="4" borderId="88" xfId="1" applyFont="1" applyFill="1" applyBorder="1" applyAlignment="1">
      <alignment horizontal="left" vertical="center" shrinkToFit="1"/>
    </xf>
    <xf numFmtId="38" fontId="22" fillId="4" borderId="23" xfId="1" applyFont="1" applyFill="1" applyBorder="1" applyAlignment="1">
      <alignment vertical="center"/>
    </xf>
    <xf numFmtId="38" fontId="35" fillId="0" borderId="112" xfId="1" applyFont="1" applyFill="1" applyBorder="1" applyAlignment="1">
      <alignment horizontal="center" vertical="center"/>
    </xf>
    <xf numFmtId="38" fontId="22" fillId="4" borderId="72" xfId="1" applyFont="1" applyFill="1" applyBorder="1" applyAlignment="1">
      <alignment vertical="center"/>
    </xf>
    <xf numFmtId="38" fontId="21" fillId="4" borderId="73" xfId="1" applyFont="1" applyFill="1" applyBorder="1" applyAlignment="1">
      <alignment vertical="center"/>
    </xf>
    <xf numFmtId="38" fontId="21" fillId="4" borderId="40" xfId="1" applyFont="1" applyFill="1" applyBorder="1" applyAlignment="1">
      <alignment vertical="center"/>
    </xf>
    <xf numFmtId="38" fontId="21" fillId="4" borderId="44" xfId="1" applyFont="1" applyFill="1" applyBorder="1" applyAlignment="1">
      <alignment vertical="center"/>
    </xf>
    <xf numFmtId="38" fontId="48" fillId="4" borderId="35" xfId="1" applyFont="1" applyFill="1" applyBorder="1" applyAlignment="1">
      <alignment horizontal="centerContinuous" vertical="center"/>
    </xf>
    <xf numFmtId="38" fontId="48" fillId="4" borderId="38" xfId="1" applyFont="1" applyFill="1" applyBorder="1" applyAlignment="1">
      <alignment vertical="center"/>
    </xf>
    <xf numFmtId="38" fontId="50" fillId="4" borderId="42" xfId="1" applyFont="1" applyFill="1" applyBorder="1" applyAlignment="1">
      <alignment vertical="center"/>
    </xf>
    <xf numFmtId="38" fontId="35" fillId="4" borderId="100" xfId="1" applyFont="1" applyFill="1" applyBorder="1" applyAlignment="1">
      <alignment horizontal="centerContinuous" vertical="center"/>
    </xf>
    <xf numFmtId="38" fontId="35" fillId="4" borderId="12" xfId="1" applyFont="1" applyFill="1" applyBorder="1" applyAlignment="1">
      <alignment horizontal="centerContinuous" vertical="center"/>
    </xf>
    <xf numFmtId="38" fontId="35" fillId="4" borderId="12" xfId="1" applyFont="1" applyFill="1" applyBorder="1" applyAlignment="1">
      <alignment horizontal="center" vertical="center" shrinkToFit="1"/>
    </xf>
    <xf numFmtId="38" fontId="50" fillId="4" borderId="108" xfId="1" applyFont="1" applyFill="1" applyBorder="1" applyAlignment="1">
      <alignment vertical="center"/>
    </xf>
    <xf numFmtId="38" fontId="42" fillId="4" borderId="78" xfId="1" applyFont="1" applyFill="1" applyBorder="1" applyAlignment="1" applyProtection="1">
      <alignment vertical="center"/>
      <protection locked="0"/>
    </xf>
    <xf numFmtId="38" fontId="22" fillId="4" borderId="95" xfId="1" applyFont="1" applyFill="1" applyBorder="1" applyAlignment="1">
      <alignment vertical="center"/>
    </xf>
    <xf numFmtId="38" fontId="21" fillId="4" borderId="113" xfId="1" applyFont="1" applyFill="1" applyBorder="1" applyAlignment="1">
      <alignment vertical="center"/>
    </xf>
    <xf numFmtId="38" fontId="22" fillId="4" borderId="114" xfId="1" applyFont="1" applyFill="1" applyBorder="1" applyAlignment="1">
      <alignment vertical="center"/>
    </xf>
    <xf numFmtId="38" fontId="21" fillId="4" borderId="80" xfId="1" applyFont="1" applyFill="1" applyBorder="1" applyAlignment="1">
      <alignment vertical="center"/>
    </xf>
    <xf numFmtId="38" fontId="21" fillId="4" borderId="95" xfId="1" applyFont="1" applyFill="1" applyBorder="1" applyAlignment="1">
      <alignment vertical="center"/>
    </xf>
    <xf numFmtId="38" fontId="42" fillId="4" borderId="89" xfId="1" applyFont="1" applyFill="1" applyBorder="1" applyAlignment="1">
      <alignment vertical="center"/>
    </xf>
    <xf numFmtId="38" fontId="60" fillId="4" borderId="90" xfId="1" applyFont="1" applyFill="1" applyBorder="1" applyAlignment="1">
      <alignment vertical="center"/>
    </xf>
    <xf numFmtId="38" fontId="21" fillId="4" borderId="115" xfId="1" applyFont="1" applyFill="1" applyBorder="1" applyAlignment="1">
      <alignment vertical="center"/>
    </xf>
    <xf numFmtId="38" fontId="22" fillId="4" borderId="116" xfId="1" applyFont="1" applyFill="1" applyBorder="1" applyAlignment="1">
      <alignment vertical="center"/>
    </xf>
    <xf numFmtId="38" fontId="21" fillId="4" borderId="107" xfId="1" applyFont="1" applyFill="1" applyBorder="1" applyAlignment="1">
      <alignment vertical="center"/>
    </xf>
    <xf numFmtId="38" fontId="35" fillId="4" borderId="87" xfId="1" applyFont="1" applyFill="1" applyBorder="1" applyAlignment="1">
      <alignment horizontal="left" vertical="center" shrinkToFit="1"/>
    </xf>
    <xf numFmtId="38" fontId="22" fillId="4" borderId="0" xfId="1" applyFont="1" applyFill="1" applyBorder="1" applyAlignment="1">
      <alignment vertical="center"/>
    </xf>
    <xf numFmtId="38" fontId="21" fillId="4" borderId="0" xfId="1" applyFont="1" applyFill="1" applyBorder="1" applyAlignment="1">
      <alignment vertical="center"/>
    </xf>
    <xf numFmtId="38" fontId="21" fillId="4" borderId="43" xfId="1" applyFont="1" applyFill="1" applyBorder="1" applyAlignment="1">
      <alignment vertical="center"/>
    </xf>
    <xf numFmtId="38" fontId="21" fillId="4" borderId="91" xfId="1" applyFont="1" applyFill="1" applyBorder="1" applyAlignment="1">
      <alignment vertical="center"/>
    </xf>
    <xf numFmtId="38" fontId="45" fillId="4" borderId="36" xfId="1" applyFont="1" applyFill="1" applyBorder="1" applyAlignment="1">
      <alignment horizontal="centerContinuous" vertical="center"/>
    </xf>
    <xf numFmtId="38" fontId="48" fillId="4" borderId="13" xfId="1" applyFont="1" applyFill="1" applyBorder="1" applyAlignment="1">
      <alignment vertical="center"/>
    </xf>
    <xf numFmtId="38" fontId="61" fillId="4" borderId="92" xfId="1" applyFont="1" applyFill="1" applyBorder="1" applyAlignment="1">
      <alignment vertical="center"/>
    </xf>
    <xf numFmtId="38" fontId="61" fillId="4" borderId="42" xfId="1" applyFont="1" applyFill="1" applyBorder="1" applyAlignment="1">
      <alignment vertical="center"/>
    </xf>
    <xf numFmtId="38" fontId="35" fillId="4" borderId="75" xfId="1" applyFont="1" applyFill="1" applyBorder="1" applyAlignment="1">
      <alignment vertical="center"/>
    </xf>
    <xf numFmtId="38" fontId="35" fillId="4" borderId="38" xfId="1" applyFont="1" applyFill="1" applyBorder="1" applyAlignment="1">
      <alignment vertical="center"/>
    </xf>
    <xf numFmtId="38" fontId="61" fillId="4" borderId="91" xfId="1" applyFont="1" applyFill="1" applyBorder="1" applyAlignment="1">
      <alignment vertical="center"/>
    </xf>
    <xf numFmtId="38" fontId="45" fillId="4" borderId="38" xfId="1" applyFont="1" applyFill="1" applyBorder="1" applyAlignment="1">
      <alignment vertical="center"/>
    </xf>
    <xf numFmtId="38" fontId="61" fillId="4" borderId="108" xfId="1" applyFont="1" applyFill="1" applyBorder="1" applyAlignment="1">
      <alignment vertical="center"/>
    </xf>
    <xf numFmtId="38" fontId="35" fillId="4" borderId="75" xfId="1" applyFont="1" applyFill="1" applyBorder="1" applyAlignment="1">
      <alignment vertical="center" shrinkToFit="1"/>
    </xf>
    <xf numFmtId="38" fontId="61" fillId="4" borderId="38" xfId="1" applyFont="1" applyFill="1" applyBorder="1" applyAlignment="1">
      <alignment vertical="center"/>
    </xf>
    <xf numFmtId="38" fontId="61" fillId="4" borderId="74" xfId="1" applyFont="1" applyFill="1" applyBorder="1" applyAlignment="1">
      <alignment vertical="center"/>
    </xf>
    <xf numFmtId="38" fontId="35" fillId="4" borderId="72" xfId="1" applyFont="1" applyFill="1" applyBorder="1" applyAlignment="1">
      <alignment vertical="center" shrinkToFit="1"/>
    </xf>
    <xf numFmtId="38" fontId="48" fillId="4" borderId="94" xfId="1" applyFont="1" applyFill="1" applyBorder="1" applyAlignment="1">
      <alignment vertical="center"/>
    </xf>
    <xf numFmtId="38" fontId="46" fillId="4" borderId="117" xfId="1" applyFont="1" applyFill="1" applyBorder="1" applyAlignment="1">
      <alignment vertical="center"/>
    </xf>
    <xf numFmtId="38" fontId="46" fillId="4" borderId="53" xfId="1" applyFont="1" applyFill="1" applyBorder="1" applyAlignment="1">
      <alignment vertical="center"/>
    </xf>
    <xf numFmtId="38" fontId="60" fillId="4" borderId="102" xfId="1" applyFont="1" applyFill="1" applyBorder="1" applyAlignment="1" applyProtection="1">
      <alignment vertical="center"/>
      <protection locked="0"/>
    </xf>
    <xf numFmtId="38" fontId="60" fillId="4" borderId="113" xfId="1" applyFont="1" applyFill="1" applyBorder="1" applyAlignment="1">
      <alignment vertical="center"/>
    </xf>
    <xf numFmtId="38" fontId="35" fillId="4" borderId="118" xfId="1" applyFont="1" applyFill="1" applyBorder="1" applyAlignment="1">
      <alignment horizontal="left" vertical="center" shrinkToFit="1"/>
    </xf>
    <xf numFmtId="38" fontId="42" fillId="4" borderId="64" xfId="1" applyFont="1" applyFill="1" applyBorder="1" applyAlignment="1" applyProtection="1">
      <alignment vertical="center"/>
      <protection locked="0"/>
    </xf>
    <xf numFmtId="38" fontId="60" fillId="4" borderId="66" xfId="1" applyFont="1" applyFill="1" applyBorder="1" applyAlignment="1" applyProtection="1">
      <alignment vertical="center"/>
      <protection locked="0"/>
    </xf>
    <xf numFmtId="38" fontId="60" fillId="4" borderId="65" xfId="1" applyFont="1" applyFill="1" applyBorder="1" applyAlignment="1">
      <alignment vertical="center"/>
    </xf>
    <xf numFmtId="38" fontId="35" fillId="4" borderId="118" xfId="1" applyFont="1" applyFill="1" applyBorder="1" applyAlignment="1">
      <alignment horizontal="left" vertical="center"/>
    </xf>
    <xf numFmtId="38" fontId="43" fillId="4" borderId="66" xfId="1" applyFont="1" applyFill="1" applyBorder="1" applyAlignment="1" applyProtection="1">
      <alignment vertical="center"/>
      <protection locked="0"/>
    </xf>
    <xf numFmtId="38" fontId="60" fillId="4" borderId="65" xfId="1" applyFont="1" applyFill="1" applyBorder="1" applyAlignment="1" applyProtection="1">
      <alignment vertical="center"/>
      <protection locked="0"/>
    </xf>
    <xf numFmtId="38" fontId="60" fillId="4" borderId="70" xfId="1" applyFont="1" applyFill="1" applyBorder="1" applyAlignment="1">
      <alignment vertical="center"/>
    </xf>
    <xf numFmtId="38" fontId="42" fillId="4" borderId="64" xfId="1" applyFont="1" applyFill="1" applyBorder="1" applyAlignment="1">
      <alignment vertical="center"/>
    </xf>
    <xf numFmtId="38" fontId="45" fillId="4" borderId="2" xfId="1" applyFont="1" applyFill="1" applyBorder="1" applyAlignment="1">
      <alignment horizontal="centerContinuous" vertical="center"/>
    </xf>
    <xf numFmtId="38" fontId="48" fillId="4" borderId="2" xfId="1" applyFont="1" applyFill="1" applyBorder="1" applyAlignment="1">
      <alignment vertical="center"/>
    </xf>
    <xf numFmtId="38" fontId="46" fillId="4" borderId="5" xfId="1" applyFont="1" applyFill="1" applyBorder="1" applyAlignment="1">
      <alignment vertical="center"/>
    </xf>
    <xf numFmtId="38" fontId="45" fillId="4" borderId="5" xfId="1" applyFont="1" applyFill="1" applyBorder="1" applyAlignment="1">
      <alignment horizontal="centerContinuous" vertical="center"/>
    </xf>
    <xf numFmtId="38" fontId="48" fillId="4" borderId="5" xfId="1" applyFont="1" applyFill="1" applyBorder="1" applyAlignment="1">
      <alignment vertical="center"/>
    </xf>
    <xf numFmtId="38" fontId="35" fillId="4" borderId="5" xfId="1" applyFont="1" applyFill="1" applyBorder="1" applyAlignment="1">
      <alignment horizontal="centerContinuous" vertical="center"/>
    </xf>
    <xf numFmtId="38" fontId="35" fillId="4" borderId="5" xfId="1" applyFont="1" applyFill="1" applyBorder="1" applyAlignment="1">
      <alignment horizontal="center" vertical="center" shrinkToFit="1"/>
    </xf>
    <xf numFmtId="38" fontId="41" fillId="4" borderId="5" xfId="1" applyFont="1" applyFill="1" applyBorder="1" applyAlignment="1">
      <alignment vertical="center"/>
    </xf>
    <xf numFmtId="38" fontId="35" fillId="4" borderId="94" xfId="1" applyFont="1" applyFill="1" applyBorder="1" applyAlignment="1">
      <alignment horizontal="center" vertical="center" shrinkToFit="1"/>
    </xf>
    <xf numFmtId="38" fontId="60" fillId="4" borderId="80" xfId="1" applyFont="1" applyFill="1" applyBorder="1" applyAlignment="1">
      <alignment vertical="center"/>
    </xf>
    <xf numFmtId="38" fontId="35" fillId="0" borderId="78" xfId="1" applyFont="1" applyFill="1" applyBorder="1" applyAlignment="1">
      <alignment horizontal="left" vertical="center"/>
    </xf>
    <xf numFmtId="38" fontId="44" fillId="0" borderId="78" xfId="1" applyFont="1" applyFill="1" applyBorder="1" applyAlignment="1">
      <alignment vertical="center"/>
    </xf>
    <xf numFmtId="38" fontId="35" fillId="0" borderId="105" xfId="1" applyFont="1" applyFill="1" applyBorder="1" applyAlignment="1">
      <alignment horizontal="left" vertical="center"/>
    </xf>
    <xf numFmtId="38" fontId="44" fillId="0" borderId="19" xfId="1" applyFont="1" applyFill="1" applyBorder="1" applyAlignment="1">
      <alignment vertical="center"/>
    </xf>
    <xf numFmtId="38" fontId="60" fillId="4" borderId="67" xfId="1" applyFont="1" applyFill="1" applyBorder="1" applyAlignment="1">
      <alignment vertical="center"/>
    </xf>
    <xf numFmtId="38" fontId="35" fillId="0" borderId="110" xfId="1" applyFont="1" applyFill="1" applyBorder="1" applyAlignment="1">
      <alignment horizontal="left" vertical="center"/>
    </xf>
    <xf numFmtId="38" fontId="41" fillId="0" borderId="19" xfId="1" applyFont="1" applyFill="1" applyBorder="1" applyAlignment="1">
      <alignment vertical="center"/>
    </xf>
    <xf numFmtId="38" fontId="60" fillId="4" borderId="67" xfId="1" applyFont="1" applyFill="1" applyBorder="1" applyAlignment="1" applyProtection="1">
      <alignment vertical="center"/>
      <protection locked="0"/>
    </xf>
    <xf numFmtId="38" fontId="35" fillId="0" borderId="60" xfId="1" applyFont="1" applyFill="1" applyBorder="1" applyAlignment="1">
      <alignment horizontal="left" vertical="center"/>
    </xf>
    <xf numFmtId="38" fontId="41" fillId="0" borderId="64" xfId="1" applyFont="1" applyFill="1" applyBorder="1" applyAlignment="1">
      <alignment vertical="center"/>
    </xf>
    <xf numFmtId="38" fontId="35" fillId="0" borderId="59" xfId="1" applyFont="1" applyFill="1" applyBorder="1" applyAlignment="1">
      <alignment horizontal="left" vertical="center"/>
    </xf>
    <xf numFmtId="38" fontId="48" fillId="0" borderId="64" xfId="1" applyFont="1" applyFill="1" applyBorder="1" applyAlignment="1">
      <alignment vertical="center"/>
    </xf>
    <xf numFmtId="38" fontId="42" fillId="4" borderId="84" xfId="1" applyFont="1" applyFill="1" applyBorder="1" applyAlignment="1">
      <alignment vertical="center"/>
    </xf>
    <xf numFmtId="38" fontId="46" fillId="4" borderId="104" xfId="1" applyFont="1" applyFill="1" applyBorder="1" applyAlignment="1">
      <alignment vertical="center"/>
    </xf>
    <xf numFmtId="38" fontId="42" fillId="4" borderId="82" xfId="1" applyFont="1" applyFill="1" applyBorder="1" applyAlignment="1">
      <alignment vertical="center"/>
    </xf>
    <xf numFmtId="38" fontId="45" fillId="4" borderId="69" xfId="1" applyFont="1" applyFill="1" applyBorder="1" applyAlignment="1">
      <alignment horizontal="center" vertical="center"/>
    </xf>
    <xf numFmtId="38" fontId="48" fillId="0" borderId="89" xfId="1" applyFont="1" applyFill="1" applyBorder="1" applyAlignment="1">
      <alignment vertical="center"/>
    </xf>
    <xf numFmtId="38" fontId="42" fillId="0" borderId="89" xfId="1" applyFont="1" applyFill="1" applyBorder="1" applyAlignment="1">
      <alignment vertical="center"/>
    </xf>
    <xf numFmtId="38" fontId="46" fillId="0" borderId="90" xfId="1" applyFont="1" applyFill="1" applyBorder="1" applyAlignment="1">
      <alignment vertical="center"/>
    </xf>
    <xf numFmtId="38" fontId="48" fillId="4" borderId="89" xfId="1" applyFont="1" applyFill="1" applyBorder="1" applyAlignment="1">
      <alignment vertical="center"/>
    </xf>
    <xf numFmtId="38" fontId="45" fillId="0" borderId="23" xfId="1" applyFont="1" applyFill="1" applyBorder="1" applyAlignment="1">
      <alignment horizontal="center" vertical="center"/>
    </xf>
    <xf numFmtId="38" fontId="35" fillId="0" borderId="119" xfId="1" applyFont="1" applyFill="1" applyBorder="1" applyAlignment="1">
      <alignment horizontal="center" vertical="center"/>
    </xf>
    <xf numFmtId="38" fontId="45" fillId="0" borderId="42" xfId="1" applyFont="1" applyFill="1" applyBorder="1" applyAlignment="1">
      <alignment horizontal="centerContinuous" vertical="center"/>
    </xf>
    <xf numFmtId="38" fontId="48" fillId="0" borderId="42" xfId="1" applyFont="1" applyFill="1" applyBorder="1" applyAlignment="1">
      <alignment vertical="center"/>
    </xf>
    <xf numFmtId="38" fontId="45" fillId="0" borderId="43" xfId="1" applyFont="1" applyFill="1" applyBorder="1" applyAlignment="1">
      <alignment horizontal="centerContinuous" vertical="center"/>
    </xf>
    <xf numFmtId="38" fontId="48" fillId="0" borderId="43" xfId="1" applyFont="1" applyFill="1" applyBorder="1" applyAlignment="1">
      <alignment vertical="center"/>
    </xf>
    <xf numFmtId="38" fontId="35" fillId="0" borderId="43" xfId="1" applyFont="1" applyFill="1" applyBorder="1" applyAlignment="1">
      <alignment horizontal="center" vertical="center" shrinkToFit="1"/>
    </xf>
    <xf numFmtId="0" fontId="62" fillId="0" borderId="0" xfId="0" applyFont="1"/>
    <xf numFmtId="0" fontId="22" fillId="0" borderId="0" xfId="0" applyFont="1"/>
    <xf numFmtId="0" fontId="48" fillId="0" borderId="0" xfId="0" applyFont="1"/>
    <xf numFmtId="0" fontId="41" fillId="0" borderId="0" xfId="0" applyFont="1"/>
    <xf numFmtId="38" fontId="54" fillId="0" borderId="0" xfId="0" applyNumberFormat="1" applyFont="1"/>
    <xf numFmtId="0" fontId="63" fillId="4" borderId="0" xfId="0" applyFont="1" applyFill="1" applyAlignment="1">
      <alignment horizontal="right"/>
    </xf>
    <xf numFmtId="0" fontId="62" fillId="4" borderId="0" xfId="0" applyFont="1" applyFill="1"/>
    <xf numFmtId="0" fontId="22" fillId="4" borderId="0" xfId="0" applyFont="1" applyFill="1"/>
    <xf numFmtId="0" fontId="54" fillId="4" borderId="0" xfId="0" applyFont="1" applyFill="1"/>
    <xf numFmtId="38" fontId="22" fillId="4" borderId="0" xfId="1" applyFont="1" applyFill="1" applyAlignment="1">
      <alignment vertical="center"/>
    </xf>
    <xf numFmtId="38" fontId="54" fillId="4" borderId="0" xfId="1" applyFont="1" applyFill="1" applyAlignment="1">
      <alignment vertical="center"/>
    </xf>
    <xf numFmtId="0" fontId="48" fillId="4" borderId="0" xfId="0" applyFont="1" applyFill="1" applyAlignment="1">
      <alignment horizontal="right" vertical="top"/>
    </xf>
    <xf numFmtId="38" fontId="54" fillId="4" borderId="0" xfId="1" applyFont="1" applyFill="1" applyBorder="1" applyAlignment="1">
      <alignment vertical="center"/>
    </xf>
    <xf numFmtId="38" fontId="54" fillId="0" borderId="0" xfId="1" applyFont="1" applyAlignment="1">
      <alignment vertical="center"/>
    </xf>
    <xf numFmtId="38" fontId="39" fillId="3" borderId="119" xfId="1" applyFont="1" applyFill="1" applyBorder="1" applyAlignment="1">
      <alignment horizontal="centerContinuous" vertical="center"/>
    </xf>
    <xf numFmtId="38" fontId="59" fillId="0" borderId="55" xfId="1" applyFont="1" applyBorder="1" applyAlignment="1">
      <alignment horizontal="centerContinuous" vertical="center"/>
    </xf>
    <xf numFmtId="38" fontId="58" fillId="0" borderId="12" xfId="1" applyFont="1" applyBorder="1" applyAlignment="1">
      <alignment horizontal="center" vertical="center"/>
    </xf>
    <xf numFmtId="38" fontId="60" fillId="4" borderId="120" xfId="1" applyFont="1" applyFill="1" applyBorder="1" applyAlignment="1" applyProtection="1">
      <alignment vertical="center"/>
      <protection locked="0"/>
    </xf>
    <xf numFmtId="38" fontId="45" fillId="4" borderId="121" xfId="1" applyFont="1" applyFill="1" applyBorder="1" applyAlignment="1">
      <alignment horizontal="left" vertical="center" shrinkToFit="1"/>
    </xf>
    <xf numFmtId="38" fontId="45" fillId="4" borderId="121" xfId="1" applyFont="1" applyFill="1" applyBorder="1" applyAlignment="1">
      <alignment horizontal="left" vertical="center"/>
    </xf>
    <xf numFmtId="38" fontId="42" fillId="4" borderId="84" xfId="1" applyFont="1" applyFill="1" applyBorder="1" applyAlignment="1" applyProtection="1">
      <alignment vertical="center"/>
      <protection locked="0"/>
    </xf>
    <xf numFmtId="38" fontId="49" fillId="4" borderId="60" xfId="1" applyFont="1" applyFill="1" applyBorder="1" applyAlignment="1">
      <alignment horizontal="left" vertical="center"/>
    </xf>
    <xf numFmtId="38" fontId="45" fillId="0" borderId="60" xfId="1" applyFont="1" applyFill="1" applyBorder="1" applyAlignment="1">
      <alignment horizontal="left" vertical="center" shrinkToFit="1"/>
    </xf>
    <xf numFmtId="38" fontId="42" fillId="0" borderId="64" xfId="1" applyFont="1" applyFill="1" applyBorder="1" applyAlignment="1" applyProtection="1">
      <alignment vertical="center"/>
      <protection locked="0"/>
    </xf>
    <xf numFmtId="38" fontId="60" fillId="0" borderId="61" xfId="1" applyFont="1" applyFill="1" applyBorder="1" applyAlignment="1" applyProtection="1">
      <alignment vertical="center"/>
      <protection locked="0"/>
    </xf>
    <xf numFmtId="38" fontId="44" fillId="0" borderId="64" xfId="1" applyFont="1" applyFill="1" applyBorder="1" applyAlignment="1">
      <alignment vertical="center"/>
    </xf>
    <xf numFmtId="38" fontId="48" fillId="0" borderId="60" xfId="1" applyFont="1" applyFill="1" applyBorder="1" applyAlignment="1">
      <alignment horizontal="center" vertical="center"/>
    </xf>
    <xf numFmtId="38" fontId="42" fillId="0" borderId="64" xfId="1" applyFont="1" applyFill="1" applyBorder="1" applyAlignment="1">
      <alignment vertical="center"/>
    </xf>
    <xf numFmtId="38" fontId="60" fillId="0" borderId="61" xfId="1" applyFont="1" applyFill="1" applyBorder="1" applyAlignment="1">
      <alignment vertical="center"/>
    </xf>
    <xf numFmtId="38" fontId="64" fillId="4" borderId="19" xfId="1" applyFont="1" applyFill="1" applyBorder="1" applyAlignment="1">
      <alignment vertical="center"/>
    </xf>
    <xf numFmtId="38" fontId="42" fillId="0" borderId="84" xfId="1" applyFont="1" applyFill="1" applyBorder="1" applyAlignment="1" applyProtection="1">
      <alignment vertical="center"/>
      <protection locked="0"/>
    </xf>
    <xf numFmtId="38" fontId="42" fillId="0" borderId="84" xfId="1" applyFont="1" applyFill="1" applyBorder="1" applyAlignment="1">
      <alignment vertical="center"/>
    </xf>
    <xf numFmtId="38" fontId="45" fillId="4" borderId="36" xfId="1" applyFont="1" applyFill="1" applyBorder="1" applyAlignment="1">
      <alignment horizontal="left" vertical="center" shrinkToFit="1"/>
    </xf>
    <xf numFmtId="38" fontId="42" fillId="4" borderId="82" xfId="1" applyFont="1" applyFill="1" applyBorder="1" applyAlignment="1" applyProtection="1">
      <alignment vertical="center"/>
      <protection locked="0"/>
    </xf>
    <xf numFmtId="38" fontId="42" fillId="0" borderId="19" xfId="1" applyFont="1" applyFill="1" applyBorder="1" applyAlignment="1">
      <alignment vertical="center"/>
    </xf>
    <xf numFmtId="38" fontId="48" fillId="0" borderId="60" xfId="1" applyFont="1" applyFill="1" applyBorder="1" applyAlignment="1">
      <alignment horizontal="right" vertical="center"/>
    </xf>
    <xf numFmtId="38" fontId="45" fillId="4" borderId="87" xfId="1" applyFont="1" applyFill="1" applyBorder="1" applyAlignment="1">
      <alignment horizontal="left" vertical="center"/>
    </xf>
    <xf numFmtId="38" fontId="64" fillId="4" borderId="23" xfId="1" applyFont="1" applyFill="1" applyBorder="1" applyAlignment="1">
      <alignment vertical="center"/>
    </xf>
    <xf numFmtId="38" fontId="60" fillId="4" borderId="90" xfId="1" applyFont="1" applyFill="1" applyBorder="1" applyAlignment="1" applyProtection="1">
      <alignment vertical="center"/>
      <protection locked="0"/>
    </xf>
    <xf numFmtId="38" fontId="41" fillId="0" borderId="36" xfId="1" applyFont="1" applyFill="1" applyBorder="1" applyAlignment="1">
      <alignment vertical="center"/>
    </xf>
    <xf numFmtId="38" fontId="48" fillId="0" borderId="36" xfId="1" applyFont="1" applyFill="1" applyBorder="1" applyAlignment="1">
      <alignment horizontal="right" vertical="center"/>
    </xf>
    <xf numFmtId="38" fontId="22" fillId="4" borderId="73" xfId="1" applyFont="1" applyFill="1" applyBorder="1" applyAlignment="1">
      <alignment vertical="center"/>
    </xf>
    <xf numFmtId="38" fontId="48" fillId="4" borderId="40" xfId="1" applyFont="1" applyFill="1" applyBorder="1" applyAlignment="1">
      <alignment horizontal="right" vertical="center"/>
    </xf>
    <xf numFmtId="38" fontId="45" fillId="4" borderId="40" xfId="1" applyFont="1" applyFill="1" applyBorder="1" applyAlignment="1">
      <alignment horizontal="center" vertical="center" shrinkToFit="1"/>
    </xf>
    <xf numFmtId="38" fontId="45" fillId="4" borderId="0" xfId="1" applyFont="1" applyFill="1" applyBorder="1" applyAlignment="1">
      <alignment horizontal="centerContinuous" vertical="center"/>
    </xf>
    <xf numFmtId="38" fontId="48" fillId="4" borderId="46" xfId="1" applyFont="1" applyFill="1" applyBorder="1" applyAlignment="1">
      <alignment vertical="center" shrinkToFit="1"/>
    </xf>
    <xf numFmtId="38" fontId="65" fillId="4" borderId="0" xfId="1" applyFont="1" applyFill="1" applyBorder="1" applyAlignment="1">
      <alignment horizontal="centerContinuous" vertical="center"/>
    </xf>
    <xf numFmtId="0" fontId="46" fillId="4" borderId="0" xfId="0" applyFont="1" applyFill="1" applyAlignment="1">
      <alignment horizontal="centerContinuous" vertical="center"/>
    </xf>
    <xf numFmtId="38" fontId="64" fillId="4" borderId="0" xfId="1" applyFont="1" applyFill="1" applyBorder="1" applyAlignment="1">
      <alignment vertical="center"/>
    </xf>
    <xf numFmtId="38" fontId="64" fillId="4" borderId="70" xfId="1" applyFont="1" applyFill="1" applyBorder="1" applyAlignment="1">
      <alignment vertical="center"/>
    </xf>
    <xf numFmtId="38" fontId="64" fillId="4" borderId="20" xfId="1" applyFont="1" applyFill="1" applyBorder="1" applyAlignment="1">
      <alignment vertical="center"/>
    </xf>
    <xf numFmtId="38" fontId="41" fillId="4" borderId="60" xfId="1" applyFont="1" applyFill="1" applyBorder="1" applyAlignment="1">
      <alignment horizontal="centerContinuous" vertical="center"/>
    </xf>
    <xf numFmtId="38" fontId="48" fillId="4" borderId="60" xfId="1" applyFont="1" applyFill="1" applyBorder="1" applyAlignment="1">
      <alignment horizontal="right" vertical="center"/>
    </xf>
    <xf numFmtId="38" fontId="45" fillId="4" borderId="64" xfId="1" applyFont="1" applyFill="1" applyBorder="1" applyAlignment="1">
      <alignment horizontal="left" vertical="center"/>
    </xf>
    <xf numFmtId="38" fontId="45" fillId="4" borderId="64" xfId="1" applyFont="1" applyFill="1" applyBorder="1" applyAlignment="1">
      <alignment horizontal="left" vertical="center" shrinkToFit="1"/>
    </xf>
    <xf numFmtId="0" fontId="46" fillId="4" borderId="64" xfId="0" applyFont="1" applyFill="1" applyBorder="1" applyAlignment="1">
      <alignment horizontal="centerContinuous" vertical="center"/>
    </xf>
    <xf numFmtId="38" fontId="42" fillId="4" borderId="12" xfId="1" applyFont="1" applyFill="1" applyBorder="1" applyAlignment="1">
      <alignment vertical="center"/>
    </xf>
    <xf numFmtId="38" fontId="60" fillId="4" borderId="57" xfId="1" applyFont="1" applyFill="1" applyBorder="1" applyAlignment="1">
      <alignment vertical="center"/>
    </xf>
    <xf numFmtId="38" fontId="45" fillId="4" borderId="12" xfId="1" applyFont="1" applyFill="1" applyBorder="1" applyAlignment="1">
      <alignment horizontal="left" vertical="center"/>
    </xf>
    <xf numFmtId="38" fontId="64" fillId="4" borderId="15" xfId="1" applyFont="1" applyFill="1" applyBorder="1" applyAlignment="1">
      <alignment vertical="center"/>
    </xf>
    <xf numFmtId="38" fontId="45" fillId="4" borderId="12" xfId="1" applyFont="1" applyFill="1" applyBorder="1" applyAlignment="1">
      <alignment horizontal="left" vertical="center" shrinkToFit="1"/>
    </xf>
    <xf numFmtId="38" fontId="35" fillId="4" borderId="43" xfId="1" applyFont="1" applyFill="1" applyBorder="1" applyAlignment="1">
      <alignment horizontal="center" vertical="center" shrinkToFit="1"/>
    </xf>
    <xf numFmtId="38" fontId="45" fillId="4" borderId="43" xfId="1" applyFont="1" applyFill="1" applyBorder="1" applyAlignment="1">
      <alignment horizontal="center" vertical="center" shrinkToFit="1"/>
    </xf>
    <xf numFmtId="38" fontId="48" fillId="4" borderId="70" xfId="1" applyFont="1" applyFill="1" applyBorder="1" applyAlignment="1">
      <alignment vertical="center"/>
    </xf>
    <xf numFmtId="38" fontId="43" fillId="4" borderId="61" xfId="1" applyFont="1" applyFill="1" applyBorder="1" applyAlignment="1" applyProtection="1">
      <alignment vertical="center"/>
      <protection locked="0"/>
    </xf>
    <xf numFmtId="0" fontId="46" fillId="4" borderId="60" xfId="0" applyFont="1" applyFill="1" applyBorder="1" applyAlignment="1">
      <alignment horizontal="centerContinuous" vertical="center"/>
    </xf>
    <xf numFmtId="38" fontId="42" fillId="4" borderId="89" xfId="1" applyFont="1" applyFill="1" applyBorder="1" applyAlignment="1" applyProtection="1">
      <alignment vertical="center"/>
      <protection locked="0"/>
    </xf>
    <xf numFmtId="38" fontId="45" fillId="4" borderId="89" xfId="1" applyFont="1" applyFill="1" applyBorder="1" applyAlignment="1">
      <alignment horizontal="left" vertical="center"/>
    </xf>
    <xf numFmtId="38" fontId="45" fillId="4" borderId="89" xfId="1" applyFont="1" applyFill="1" applyBorder="1" applyAlignment="1">
      <alignment horizontal="left" vertical="center" shrinkToFit="1"/>
    </xf>
    <xf numFmtId="38" fontId="64" fillId="4" borderId="92" xfId="1" applyFont="1" applyFill="1" applyBorder="1" applyAlignment="1">
      <alignment vertical="center"/>
    </xf>
    <xf numFmtId="38" fontId="46" fillId="4" borderId="46" xfId="1" applyFont="1" applyFill="1" applyBorder="1" applyAlignment="1">
      <alignment vertical="center" shrinkToFit="1"/>
    </xf>
    <xf numFmtId="38" fontId="46" fillId="4" borderId="0" xfId="1" applyFont="1" applyFill="1" applyBorder="1" applyAlignment="1">
      <alignment vertical="center" shrinkToFit="1"/>
    </xf>
    <xf numFmtId="38" fontId="46" fillId="4" borderId="70" xfId="1" applyFont="1" applyFill="1" applyBorder="1" applyAlignment="1">
      <alignment vertical="center"/>
    </xf>
    <xf numFmtId="38" fontId="41" fillId="4" borderId="78" xfId="1" applyFont="1" applyFill="1" applyBorder="1" applyAlignment="1">
      <alignment horizontal="right" vertical="distributed"/>
    </xf>
    <xf numFmtId="38" fontId="42" fillId="4" borderId="95" xfId="1" applyFont="1" applyFill="1" applyBorder="1" applyAlignment="1" applyProtection="1">
      <alignment vertical="distributed"/>
      <protection locked="0"/>
    </xf>
    <xf numFmtId="38" fontId="60" fillId="4" borderId="80" xfId="1" applyFont="1" applyFill="1" applyBorder="1" applyAlignment="1" applyProtection="1">
      <alignment vertical="distributed"/>
      <protection locked="0"/>
    </xf>
    <xf numFmtId="38" fontId="44" fillId="4" borderId="95" xfId="1" applyFont="1" applyFill="1" applyBorder="1" applyAlignment="1">
      <alignment vertical="center"/>
    </xf>
    <xf numFmtId="38" fontId="45" fillId="4" borderId="83" xfId="1" applyFont="1" applyFill="1" applyBorder="1" applyAlignment="1">
      <alignment horizontal="left" vertical="center"/>
    </xf>
    <xf numFmtId="38" fontId="48" fillId="4" borderId="59" xfId="1" applyFont="1" applyFill="1" applyBorder="1" applyAlignment="1">
      <alignment horizontal="left" vertical="center" shrinkToFit="1"/>
    </xf>
    <xf numFmtId="38" fontId="48" fillId="4" borderId="84" xfId="1" applyFont="1" applyFill="1" applyBorder="1" applyAlignment="1">
      <alignment horizontal="centerContinuous" vertical="center"/>
    </xf>
    <xf numFmtId="38" fontId="41" fillId="4" borderId="23" xfId="1" applyFont="1" applyFill="1" applyBorder="1" applyAlignment="1">
      <alignment horizontal="right" vertical="center"/>
    </xf>
    <xf numFmtId="38" fontId="22" fillId="4" borderId="75" xfId="1" applyFont="1" applyFill="1" applyBorder="1" applyAlignment="1">
      <alignment vertical="center"/>
    </xf>
    <xf numFmtId="38" fontId="64" fillId="4" borderId="46" xfId="1" applyFont="1" applyFill="1" applyBorder="1" applyAlignment="1">
      <alignment vertical="center"/>
    </xf>
    <xf numFmtId="38" fontId="64" fillId="4" borderId="46" xfId="1" applyFont="1" applyFill="1" applyBorder="1" applyAlignment="1">
      <alignment vertical="center" shrinkToFit="1"/>
    </xf>
    <xf numFmtId="38" fontId="46" fillId="4" borderId="20" xfId="1" applyFont="1" applyFill="1" applyBorder="1" applyAlignment="1">
      <alignment vertical="center"/>
    </xf>
    <xf numFmtId="38" fontId="41" fillId="4" borderId="20" xfId="1" applyFont="1" applyFill="1" applyBorder="1" applyAlignment="1">
      <alignment horizontal="center" vertical="center"/>
    </xf>
    <xf numFmtId="38" fontId="48" fillId="4" borderId="69" xfId="1" applyFont="1" applyFill="1" applyBorder="1" applyAlignment="1">
      <alignment horizontal="center" vertical="center"/>
    </xf>
    <xf numFmtId="38" fontId="41" fillId="0" borderId="78" xfId="1" applyFont="1" applyFill="1" applyBorder="1" applyAlignment="1">
      <alignment vertical="center"/>
    </xf>
    <xf numFmtId="38" fontId="46" fillId="4" borderId="80" xfId="1" applyFont="1" applyFill="1" applyBorder="1" applyAlignment="1" applyProtection="1">
      <alignment vertical="center"/>
      <protection locked="0"/>
    </xf>
    <xf numFmtId="38" fontId="41" fillId="4" borderId="122" xfId="1" applyFont="1" applyFill="1" applyBorder="1" applyAlignment="1">
      <alignment vertical="center"/>
    </xf>
    <xf numFmtId="38" fontId="41" fillId="4" borderId="118" xfId="1" applyFont="1" applyFill="1" applyBorder="1" applyAlignment="1">
      <alignment horizontal="left" vertical="center"/>
    </xf>
    <xf numFmtId="38" fontId="46" fillId="4" borderId="19" xfId="1" applyFont="1" applyFill="1" applyBorder="1" applyAlignment="1">
      <alignment vertical="center"/>
    </xf>
    <xf numFmtId="38" fontId="44" fillId="4" borderId="122" xfId="1" applyFont="1" applyFill="1" applyBorder="1" applyAlignment="1">
      <alignment vertical="center"/>
    </xf>
    <xf numFmtId="38" fontId="44" fillId="4" borderId="60" xfId="1" applyFont="1" applyFill="1" applyBorder="1" applyAlignment="1">
      <alignment horizontal="right" vertical="center"/>
    </xf>
    <xf numFmtId="38" fontId="48" fillId="4" borderId="20" xfId="1" applyFont="1" applyFill="1" applyBorder="1" applyAlignment="1">
      <alignment horizontal="center" vertical="center"/>
    </xf>
    <xf numFmtId="38" fontId="66" fillId="0" borderId="60" xfId="1" applyFont="1" applyFill="1" applyBorder="1" applyAlignment="1">
      <alignment horizontal="left" vertical="center"/>
    </xf>
    <xf numFmtId="38" fontId="48" fillId="4" borderId="82" xfId="1" applyFont="1" applyFill="1" applyBorder="1" applyAlignment="1">
      <alignment horizontal="center" vertical="center"/>
    </xf>
    <xf numFmtId="38" fontId="42" fillId="4" borderId="36" xfId="1" applyFont="1" applyFill="1" applyBorder="1" applyAlignment="1">
      <alignment vertical="center"/>
    </xf>
    <xf numFmtId="38" fontId="48" fillId="4" borderId="36" xfId="1" applyFont="1" applyFill="1" applyBorder="1" applyAlignment="1">
      <alignment vertical="center"/>
    </xf>
    <xf numFmtId="38" fontId="22" fillId="4" borderId="88" xfId="1" applyFont="1" applyFill="1" applyBorder="1" applyAlignment="1">
      <alignment horizontal="left" vertical="center"/>
    </xf>
    <xf numFmtId="38" fontId="22" fillId="4" borderId="15" xfId="1" applyFont="1" applyFill="1" applyBorder="1" applyAlignment="1">
      <alignment vertical="center"/>
    </xf>
    <xf numFmtId="38" fontId="42" fillId="4" borderId="12" xfId="1" applyFont="1" applyFill="1" applyBorder="1" applyAlignment="1" applyProtection="1">
      <alignment vertical="center"/>
      <protection locked="0"/>
    </xf>
    <xf numFmtId="38" fontId="43" fillId="4" borderId="90" xfId="1" applyFont="1" applyFill="1" applyBorder="1" applyAlignment="1" applyProtection="1">
      <alignment vertical="center"/>
      <protection locked="0"/>
    </xf>
    <xf numFmtId="38" fontId="48" fillId="4" borderId="0" xfId="1" applyFont="1" applyFill="1" applyBorder="1" applyAlignment="1">
      <alignment horizontal="left" vertical="center"/>
    </xf>
    <xf numFmtId="38" fontId="42" fillId="4" borderId="15" xfId="1" applyFont="1" applyFill="1" applyBorder="1" applyAlignment="1" applyProtection="1">
      <alignment vertical="center"/>
      <protection locked="0"/>
    </xf>
    <xf numFmtId="38" fontId="60" fillId="4" borderId="57" xfId="1" applyFont="1" applyFill="1" applyBorder="1" applyAlignment="1" applyProtection="1">
      <alignment vertical="center"/>
      <protection locked="0"/>
    </xf>
    <xf numFmtId="38" fontId="48" fillId="4" borderId="69" xfId="1" applyFont="1" applyFill="1" applyBorder="1" applyAlignment="1">
      <alignment vertical="center"/>
    </xf>
    <xf numFmtId="38" fontId="45" fillId="4" borderId="23" xfId="1" applyFont="1" applyFill="1" applyBorder="1" applyAlignment="1">
      <alignment horizontal="center" vertical="center"/>
    </xf>
    <xf numFmtId="38" fontId="22" fillId="0" borderId="72" xfId="1" applyFont="1" applyBorder="1" applyAlignment="1">
      <alignment vertical="center"/>
    </xf>
    <xf numFmtId="38" fontId="22" fillId="0" borderId="73" xfId="1" applyFont="1" applyBorder="1" applyAlignment="1">
      <alignment vertical="center"/>
    </xf>
    <xf numFmtId="38" fontId="21" fillId="0" borderId="40" xfId="1" applyFont="1" applyBorder="1" applyAlignment="1">
      <alignment vertical="center"/>
    </xf>
    <xf numFmtId="38" fontId="21" fillId="0" borderId="44" xfId="1" applyFont="1" applyBorder="1" applyAlignment="1">
      <alignment vertical="center"/>
    </xf>
    <xf numFmtId="38" fontId="45" fillId="0" borderId="40" xfId="1" applyFont="1" applyFill="1" applyBorder="1" applyAlignment="1">
      <alignment horizontal="centerContinuous" vertical="center"/>
    </xf>
    <xf numFmtId="38" fontId="48" fillId="0" borderId="40" xfId="1" applyFont="1" applyFill="1" applyBorder="1" applyAlignment="1">
      <alignment vertical="center"/>
    </xf>
    <xf numFmtId="38" fontId="50" fillId="0" borderId="38" xfId="1" applyFont="1" applyFill="1" applyBorder="1" applyAlignment="1">
      <alignment vertical="center"/>
    </xf>
    <xf numFmtId="38" fontId="50" fillId="0" borderId="44" xfId="1" applyFont="1" applyFill="1" applyBorder="1" applyAlignment="1">
      <alignment vertical="center"/>
    </xf>
    <xf numFmtId="38" fontId="35" fillId="0" borderId="40" xfId="1" applyFont="1" applyFill="1" applyBorder="1" applyAlignment="1">
      <alignment horizontal="center" vertical="center" shrinkToFit="1"/>
    </xf>
    <xf numFmtId="38" fontId="45" fillId="0" borderId="40" xfId="1" applyFont="1" applyFill="1" applyBorder="1" applyAlignment="1">
      <alignment horizontal="center" vertical="center" shrinkToFit="1"/>
    </xf>
    <xf numFmtId="38" fontId="35" fillId="0" borderId="40" xfId="1" applyFont="1" applyFill="1" applyBorder="1" applyAlignment="1">
      <alignment horizontal="left" vertical="center"/>
    </xf>
    <xf numFmtId="38" fontId="21" fillId="0" borderId="32" xfId="1" applyFont="1" applyFill="1" applyBorder="1" applyAlignment="1">
      <alignment horizontal="center" vertical="center"/>
    </xf>
    <xf numFmtId="38" fontId="45" fillId="0" borderId="13" xfId="1" applyFont="1" applyFill="1" applyBorder="1" applyAlignment="1">
      <alignment horizontal="centerContinuous" vertical="center"/>
    </xf>
    <xf numFmtId="38" fontId="45" fillId="0" borderId="13" xfId="1" applyFont="1" applyFill="1" applyBorder="1" applyAlignment="1">
      <alignment horizontal="center" vertical="center" shrinkToFit="1"/>
    </xf>
    <xf numFmtId="38" fontId="64" fillId="0" borderId="13" xfId="1" applyFont="1" applyFill="1" applyBorder="1" applyAlignment="1">
      <alignment vertical="center"/>
    </xf>
    <xf numFmtId="38" fontId="35" fillId="0" borderId="13" xfId="1" applyFont="1" applyFill="1" applyBorder="1" applyAlignment="1">
      <alignment horizontal="center" vertical="center" shrinkToFit="1"/>
    </xf>
    <xf numFmtId="38" fontId="48" fillId="0" borderId="13" xfId="1" applyFont="1" applyFill="1" applyBorder="1" applyAlignment="1">
      <alignment vertical="center"/>
    </xf>
    <xf numFmtId="38" fontId="35" fillId="0" borderId="13" xfId="1" applyFont="1" applyFill="1" applyBorder="1" applyAlignment="1">
      <alignment horizontal="centerContinuous" vertical="center"/>
    </xf>
    <xf numFmtId="38" fontId="64" fillId="0" borderId="111" xfId="1" applyFont="1" applyFill="1" applyBorder="1" applyAlignment="1">
      <alignment vertical="center"/>
    </xf>
    <xf numFmtId="38" fontId="35" fillId="0" borderId="91" xfId="1" applyFont="1" applyFill="1" applyBorder="1" applyAlignment="1">
      <alignment horizontal="center" vertical="center" shrinkToFit="1"/>
    </xf>
    <xf numFmtId="38" fontId="45" fillId="0" borderId="43" xfId="1" applyFont="1" applyFill="1" applyBorder="1" applyAlignment="1">
      <alignment horizontal="centerContinuous" vertical="center" shrinkToFit="1"/>
    </xf>
    <xf numFmtId="38" fontId="45" fillId="0" borderId="38" xfId="1" applyFont="1" applyFill="1" applyBorder="1" applyAlignment="1">
      <alignment horizontal="right" vertical="center" shrinkToFit="1"/>
    </xf>
    <xf numFmtId="38" fontId="67" fillId="0" borderId="38" xfId="1" applyFont="1" applyFill="1" applyBorder="1" applyAlignment="1">
      <alignment vertical="center" shrinkToFit="1"/>
    </xf>
    <xf numFmtId="38" fontId="67" fillId="0" borderId="91" xfId="1" applyFont="1" applyFill="1" applyBorder="1" applyAlignment="1">
      <alignment vertical="center" shrinkToFit="1"/>
    </xf>
    <xf numFmtId="38" fontId="35" fillId="0" borderId="43" xfId="1" applyFont="1" applyFill="1" applyBorder="1" applyAlignment="1">
      <alignment horizontal="centerContinuous" vertical="center" shrinkToFit="1"/>
    </xf>
    <xf numFmtId="38" fontId="45" fillId="0" borderId="38" xfId="1" applyFont="1" applyFill="1" applyBorder="1" applyAlignment="1">
      <alignment vertical="center" shrinkToFit="1"/>
    </xf>
    <xf numFmtId="0" fontId="54" fillId="0" borderId="0" xfId="0" applyFont="1"/>
    <xf numFmtId="0" fontId="41" fillId="0" borderId="0" xfId="0" applyFont="1" applyAlignment="1">
      <alignment horizontal="right" vertical="top"/>
    </xf>
    <xf numFmtId="38" fontId="54" fillId="4" borderId="0" xfId="0" applyNumberFormat="1" applyFont="1" applyFill="1"/>
    <xf numFmtId="38" fontId="7" fillId="3" borderId="6" xfId="1" applyFont="1" applyFill="1" applyBorder="1" applyAlignment="1">
      <alignment horizontal="center" vertical="center"/>
    </xf>
    <xf numFmtId="38" fontId="7" fillId="3" borderId="11" xfId="1" applyFont="1" applyFill="1" applyBorder="1" applyAlignment="1">
      <alignment horizontal="center" vertical="center"/>
    </xf>
    <xf numFmtId="38" fontId="7" fillId="3" borderId="14" xfId="1" applyFont="1" applyFill="1" applyBorder="1" applyAlignment="1">
      <alignment horizontal="center" vertical="center"/>
    </xf>
    <xf numFmtId="38" fontId="7" fillId="3" borderId="8" xfId="1" applyFont="1" applyFill="1" applyBorder="1" applyAlignment="1">
      <alignment horizontal="center" vertical="center"/>
    </xf>
    <xf numFmtId="38" fontId="7" fillId="3" borderId="13" xfId="1" applyFont="1" applyFill="1" applyBorder="1" applyAlignment="1">
      <alignment horizontal="center" vertical="center"/>
    </xf>
    <xf numFmtId="49" fontId="20" fillId="0" borderId="8" xfId="1" applyNumberFormat="1" applyFont="1" applyBorder="1" applyAlignment="1">
      <alignment horizontal="right" vertical="center"/>
    </xf>
    <xf numFmtId="38" fontId="7" fillId="3" borderId="1" xfId="1" applyFont="1" applyFill="1" applyBorder="1" applyAlignment="1">
      <alignment horizontal="center" vertical="center"/>
    </xf>
    <xf numFmtId="38" fontId="7" fillId="3" borderId="2" xfId="1" applyFont="1" applyFill="1" applyBorder="1" applyAlignment="1">
      <alignment horizontal="center" vertical="center"/>
    </xf>
    <xf numFmtId="38" fontId="7" fillId="3" borderId="3" xfId="1" applyFont="1" applyFill="1" applyBorder="1" applyAlignment="1">
      <alignment horizontal="center" vertical="center"/>
    </xf>
    <xf numFmtId="38" fontId="7" fillId="3" borderId="4" xfId="1" applyFont="1" applyFill="1" applyBorder="1" applyAlignment="1">
      <alignment horizontal="center" vertical="center"/>
    </xf>
    <xf numFmtId="38" fontId="7" fillId="3" borderId="5" xfId="1" applyFont="1" applyFill="1" applyBorder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2" xfId="1" applyFont="1" applyFill="1" applyBorder="1" applyAlignment="1">
      <alignment horizontal="center" vertical="center"/>
    </xf>
    <xf numFmtId="38" fontId="9" fillId="0" borderId="1" xfId="1" applyFont="1" applyFill="1" applyBorder="1" applyAlignment="1">
      <alignment horizontal="center" vertical="center"/>
    </xf>
    <xf numFmtId="38" fontId="9" fillId="0" borderId="2" xfId="1" applyFont="1" applyFill="1" applyBorder="1" applyAlignment="1">
      <alignment horizontal="center" vertical="center"/>
    </xf>
    <xf numFmtId="38" fontId="9" fillId="0" borderId="5" xfId="1" applyFont="1" applyFill="1" applyBorder="1" applyAlignment="1">
      <alignment horizontal="center" vertical="center"/>
    </xf>
    <xf numFmtId="38" fontId="8" fillId="0" borderId="5" xfId="1" applyFont="1" applyFill="1" applyBorder="1" applyAlignment="1">
      <alignment horizontal="center" vertical="center"/>
    </xf>
    <xf numFmtId="38" fontId="10" fillId="0" borderId="1" xfId="1" applyFont="1" applyFill="1" applyBorder="1" applyAlignment="1">
      <alignment horizontal="right" vertical="center"/>
    </xf>
    <xf numFmtId="38" fontId="10" fillId="0" borderId="2" xfId="1" applyFont="1" applyFill="1" applyBorder="1" applyAlignment="1">
      <alignment horizontal="right" vertical="center"/>
    </xf>
    <xf numFmtId="176" fontId="8" fillId="0" borderId="1" xfId="1" applyNumberFormat="1" applyFont="1" applyFill="1" applyBorder="1" applyAlignment="1">
      <alignment horizontal="center" vertical="center"/>
    </xf>
    <xf numFmtId="176" fontId="8" fillId="0" borderId="2" xfId="1" applyNumberFormat="1" applyFont="1" applyFill="1" applyBorder="1" applyAlignment="1">
      <alignment horizontal="center" vertical="center"/>
    </xf>
    <xf numFmtId="176" fontId="8" fillId="0" borderId="5" xfId="1" applyNumberFormat="1" applyFont="1" applyFill="1" applyBorder="1" applyAlignment="1">
      <alignment horizontal="center" vertical="center"/>
    </xf>
    <xf numFmtId="49" fontId="41" fillId="4" borderId="0" xfId="0" applyNumberFormat="1" applyFont="1" applyFill="1" applyAlignment="1" applyProtection="1">
      <alignment horizontal="right" vertical="top"/>
      <protection locked="0"/>
    </xf>
    <xf numFmtId="176" fontId="32" fillId="0" borderId="27" xfId="1" applyNumberFormat="1" applyFont="1" applyFill="1" applyBorder="1" applyAlignment="1" applyProtection="1">
      <alignment horizontal="center" vertical="center"/>
      <protection locked="0"/>
    </xf>
    <xf numFmtId="176" fontId="32" fillId="0" borderId="34" xfId="1" applyNumberFormat="1" applyFont="1" applyFill="1" applyBorder="1" applyAlignment="1" applyProtection="1">
      <alignment horizontal="center" vertical="center"/>
      <protection locked="0"/>
    </xf>
    <xf numFmtId="176" fontId="32" fillId="0" borderId="38" xfId="1" applyNumberFormat="1" applyFont="1" applyFill="1" applyBorder="1" applyAlignment="1" applyProtection="1">
      <alignment horizontal="center" vertical="center"/>
      <protection locked="0"/>
    </xf>
    <xf numFmtId="176" fontId="32" fillId="0" borderId="44" xfId="1" applyNumberFormat="1" applyFont="1" applyFill="1" applyBorder="1" applyAlignment="1" applyProtection="1">
      <alignment horizontal="center" vertical="center"/>
      <protection locked="0"/>
    </xf>
    <xf numFmtId="38" fontId="33" fillId="0" borderId="6" xfId="1" applyFont="1" applyFill="1" applyBorder="1" applyAlignment="1" applyProtection="1">
      <alignment horizontal="center" vertical="center"/>
      <protection locked="0"/>
    </xf>
    <xf numFmtId="38" fontId="33" fillId="0" borderId="8" xfId="1" applyFont="1" applyFill="1" applyBorder="1" applyAlignment="1" applyProtection="1">
      <alignment horizontal="center" vertical="center"/>
      <protection locked="0"/>
    </xf>
    <xf numFmtId="38" fontId="33" fillId="0" borderId="11" xfId="1" applyFont="1" applyFill="1" applyBorder="1" applyAlignment="1" applyProtection="1">
      <alignment horizontal="center" vertical="center"/>
      <protection locked="0"/>
    </xf>
    <xf numFmtId="38" fontId="33" fillId="0" borderId="0" xfId="1" applyFont="1" applyFill="1" applyBorder="1" applyAlignment="1" applyProtection="1">
      <alignment horizontal="center" vertical="center"/>
      <protection locked="0"/>
    </xf>
    <xf numFmtId="38" fontId="34" fillId="0" borderId="6" xfId="1" applyFont="1" applyFill="1" applyBorder="1" applyAlignment="1" applyProtection="1">
      <alignment horizontal="center" vertical="center"/>
      <protection locked="0"/>
    </xf>
    <xf numFmtId="38" fontId="34" fillId="0" borderId="8" xfId="1" applyFont="1" applyFill="1" applyBorder="1" applyAlignment="1" applyProtection="1">
      <alignment horizontal="center" vertical="center"/>
      <protection locked="0"/>
    </xf>
    <xf numFmtId="38" fontId="34" fillId="0" borderId="35" xfId="1" applyFont="1" applyFill="1" applyBorder="1" applyAlignment="1" applyProtection="1">
      <alignment horizontal="center" vertical="center"/>
      <protection locked="0"/>
    </xf>
    <xf numFmtId="38" fontId="34" fillId="0" borderId="11" xfId="1" applyFont="1" applyFill="1" applyBorder="1" applyAlignment="1" applyProtection="1">
      <alignment horizontal="center" vertical="center"/>
      <protection locked="0"/>
    </xf>
    <xf numFmtId="38" fontId="34" fillId="0" borderId="0" xfId="1" applyFont="1" applyFill="1" applyBorder="1" applyAlignment="1" applyProtection="1">
      <alignment horizontal="center" vertical="center"/>
      <protection locked="0"/>
    </xf>
    <xf numFmtId="38" fontId="34" fillId="0" borderId="36" xfId="1" applyFont="1" applyFill="1" applyBorder="1" applyAlignment="1" applyProtection="1">
      <alignment horizontal="center" vertical="center"/>
      <protection locked="0"/>
    </xf>
    <xf numFmtId="38" fontId="38" fillId="3" borderId="0" xfId="1" applyFont="1" applyFill="1" applyAlignment="1">
      <alignment horizontal="center" vertical="center" textRotation="255"/>
    </xf>
    <xf numFmtId="0" fontId="40" fillId="0" borderId="58" xfId="0" applyFont="1" applyBorder="1" applyAlignment="1">
      <alignment horizontal="center" vertical="center" textRotation="255"/>
    </xf>
    <xf numFmtId="0" fontId="40" fillId="0" borderId="63" xfId="0" applyFont="1" applyBorder="1" applyAlignment="1">
      <alignment horizontal="center" vertical="center" textRotation="255"/>
    </xf>
    <xf numFmtId="0" fontId="40" fillId="0" borderId="68" xfId="0" applyFont="1" applyBorder="1" applyAlignment="1">
      <alignment horizontal="center" vertical="center" textRotation="255"/>
    </xf>
    <xf numFmtId="38" fontId="21" fillId="0" borderId="94" xfId="1" applyFont="1" applyBorder="1" applyAlignment="1">
      <alignment horizontal="center" vertical="center" shrinkToFit="1"/>
    </xf>
    <xf numFmtId="38" fontId="21" fillId="0" borderId="0" xfId="1" applyFont="1" applyBorder="1" applyAlignment="1">
      <alignment horizontal="center" vertical="center" shrinkToFit="1"/>
    </xf>
    <xf numFmtId="38" fontId="23" fillId="0" borderId="0" xfId="1" applyFont="1" applyAlignment="1">
      <alignment horizontal="left" vertical="center" shrinkToFit="1"/>
    </xf>
    <xf numFmtId="38" fontId="24" fillId="0" borderId="0" xfId="1" applyFont="1" applyAlignment="1">
      <alignment horizontal="left" vertical="top" wrapText="1"/>
    </xf>
    <xf numFmtId="38" fontId="25" fillId="0" borderId="28" xfId="1" applyFont="1" applyFill="1" applyBorder="1" applyAlignment="1">
      <alignment horizontal="center" vertical="distributed"/>
    </xf>
    <xf numFmtId="38" fontId="25" fillId="0" borderId="29" xfId="1" applyFont="1" applyFill="1" applyBorder="1" applyAlignment="1">
      <alignment horizontal="center" vertical="distributed"/>
    </xf>
    <xf numFmtId="38" fontId="25" fillId="0" borderId="30" xfId="1" applyFont="1" applyFill="1" applyBorder="1" applyAlignment="1">
      <alignment horizontal="center" vertical="distributed"/>
    </xf>
    <xf numFmtId="38" fontId="27" fillId="0" borderId="33" xfId="1" applyFont="1" applyFill="1" applyBorder="1" applyAlignment="1" applyProtection="1">
      <alignment horizontal="center" vertical="distributed"/>
      <protection locked="0"/>
    </xf>
    <xf numFmtId="38" fontId="27" fillId="0" borderId="27" xfId="1" applyFont="1" applyFill="1" applyBorder="1" applyAlignment="1" applyProtection="1">
      <alignment horizontal="center" vertical="distributed"/>
      <protection locked="0"/>
    </xf>
    <xf numFmtId="38" fontId="27" fillId="0" borderId="1" xfId="1" applyFont="1" applyFill="1" applyBorder="1" applyAlignment="1" applyProtection="1">
      <alignment horizontal="center" vertical="distributed"/>
      <protection locked="0"/>
    </xf>
    <xf numFmtId="38" fontId="27" fillId="0" borderId="37" xfId="1" applyFont="1" applyFill="1" applyBorder="1" applyAlignment="1" applyProtection="1">
      <alignment horizontal="center" vertical="distributed"/>
      <protection locked="0"/>
    </xf>
    <xf numFmtId="38" fontId="27" fillId="0" borderId="38" xfId="1" applyFont="1" applyFill="1" applyBorder="1" applyAlignment="1" applyProtection="1">
      <alignment horizontal="center" vertical="distributed"/>
      <protection locked="0"/>
    </xf>
    <xf numFmtId="38" fontId="27" fillId="0" borderId="39" xfId="1" applyFont="1" applyFill="1" applyBorder="1" applyAlignment="1" applyProtection="1">
      <alignment horizontal="center" vertical="distributed"/>
      <protection locked="0"/>
    </xf>
    <xf numFmtId="38" fontId="28" fillId="0" borderId="5" xfId="1" applyFont="1" applyFill="1" applyBorder="1" applyAlignment="1">
      <alignment horizontal="left" vertical="center"/>
    </xf>
    <xf numFmtId="38" fontId="28" fillId="0" borderId="40" xfId="1" applyFont="1" applyFill="1" applyBorder="1" applyAlignment="1">
      <alignment horizontal="left" vertical="center"/>
    </xf>
    <xf numFmtId="38" fontId="25" fillId="0" borderId="27" xfId="1" applyFont="1" applyFill="1" applyBorder="1" applyAlignment="1" applyProtection="1">
      <alignment horizontal="center" vertical="distributed"/>
      <protection locked="0"/>
    </xf>
    <xf numFmtId="38" fontId="25" fillId="0" borderId="38" xfId="1" applyFont="1" applyFill="1" applyBorder="1" applyAlignment="1" applyProtection="1">
      <alignment horizontal="center" vertical="distributed"/>
      <protection locked="0"/>
    </xf>
    <xf numFmtId="38" fontId="30" fillId="0" borderId="27" xfId="1" applyFont="1" applyFill="1" applyBorder="1" applyAlignment="1" applyProtection="1">
      <alignment horizontal="center" vertical="center"/>
      <protection locked="0"/>
    </xf>
    <xf numFmtId="38" fontId="30" fillId="0" borderId="38" xfId="1" applyFont="1" applyFill="1" applyBorder="1" applyAlignment="1" applyProtection="1">
      <alignment horizontal="center" vertical="center"/>
      <protection locked="0"/>
    </xf>
    <xf numFmtId="38" fontId="31" fillId="0" borderId="27" xfId="1" applyFont="1" applyFill="1" applyBorder="1" applyAlignment="1">
      <alignment horizontal="center" vertical="distributed"/>
    </xf>
    <xf numFmtId="38" fontId="31" fillId="0" borderId="1" xfId="1" applyFont="1" applyFill="1" applyBorder="1" applyAlignment="1">
      <alignment horizontal="center" vertical="distributed"/>
    </xf>
    <xf numFmtId="38" fontId="59" fillId="0" borderId="76" xfId="1" applyFont="1" applyFill="1" applyBorder="1" applyAlignment="1">
      <alignment horizontal="center" vertical="center" textRotation="255" shrinkToFit="1"/>
    </xf>
    <xf numFmtId="38" fontId="59" fillId="0" borderId="63" xfId="1" applyFont="1" applyFill="1" applyBorder="1" applyAlignment="1">
      <alignment horizontal="center" vertical="center" textRotation="255" shrinkToFit="1"/>
    </xf>
    <xf numFmtId="38" fontId="59" fillId="0" borderId="68" xfId="1" applyFont="1" applyFill="1" applyBorder="1" applyAlignment="1">
      <alignment horizontal="center" vertical="center" textRotation="255" shrinkToFit="1"/>
    </xf>
    <xf numFmtId="38" fontId="33" fillId="0" borderId="76" xfId="1" applyFont="1" applyFill="1" applyBorder="1" applyAlignment="1">
      <alignment horizontal="center" vertical="center" shrinkToFit="1"/>
    </xf>
    <xf numFmtId="38" fontId="33" fillId="0" borderId="68" xfId="1" applyFont="1" applyFill="1" applyBorder="1" applyAlignment="1">
      <alignment horizontal="center" vertical="center" shrinkToFit="1"/>
    </xf>
    <xf numFmtId="38" fontId="30" fillId="0" borderId="76" xfId="1" applyFont="1" applyFill="1" applyBorder="1" applyAlignment="1">
      <alignment horizontal="center" vertical="center" textRotation="255" shrinkToFit="1"/>
    </xf>
    <xf numFmtId="38" fontId="30" fillId="0" borderId="63" xfId="1" applyFont="1" applyFill="1" applyBorder="1" applyAlignment="1">
      <alignment horizontal="center" vertical="center" textRotation="255" shrinkToFit="1"/>
    </xf>
    <xf numFmtId="38" fontId="30" fillId="0" borderId="68" xfId="1" applyFont="1" applyFill="1" applyBorder="1" applyAlignment="1">
      <alignment horizontal="center" vertical="center" textRotation="255" shrinkToFit="1"/>
    </xf>
    <xf numFmtId="0" fontId="48" fillId="4" borderId="0" xfId="0" applyFont="1" applyFill="1" applyAlignment="1">
      <alignment horizontal="right" vertical="top"/>
    </xf>
    <xf numFmtId="0" fontId="30" fillId="0" borderId="76" xfId="0" applyFont="1" applyBorder="1" applyAlignment="1">
      <alignment horizontal="center" vertical="center" textRotation="255" shrinkToFit="1"/>
    </xf>
    <xf numFmtId="0" fontId="30" fillId="0" borderId="63" xfId="0" applyFont="1" applyBorder="1" applyAlignment="1">
      <alignment horizontal="center" vertical="center" textRotation="255" shrinkToFit="1"/>
    </xf>
    <xf numFmtId="0" fontId="30" fillId="0" borderId="68" xfId="0" applyFont="1" applyBorder="1" applyAlignment="1">
      <alignment horizontal="center" vertical="center" textRotation="255" shrinkToFit="1"/>
    </xf>
    <xf numFmtId="38" fontId="56" fillId="0" borderId="33" xfId="1" applyFont="1" applyFill="1" applyBorder="1" applyAlignment="1" applyProtection="1">
      <alignment horizontal="center" vertical="distributed"/>
      <protection locked="0"/>
    </xf>
    <xf numFmtId="38" fontId="56" fillId="0" borderId="27" xfId="1" applyFont="1" applyFill="1" applyBorder="1" applyAlignment="1" applyProtection="1">
      <alignment horizontal="center" vertical="distributed"/>
      <protection locked="0"/>
    </xf>
    <xf numFmtId="38" fontId="56" fillId="0" borderId="1" xfId="1" applyFont="1" applyFill="1" applyBorder="1" applyAlignment="1" applyProtection="1">
      <alignment horizontal="center" vertical="distributed"/>
      <protection locked="0"/>
    </xf>
    <xf numFmtId="38" fontId="56" fillId="0" borderId="37" xfId="1" applyFont="1" applyFill="1" applyBorder="1" applyAlignment="1" applyProtection="1">
      <alignment horizontal="center" vertical="distributed"/>
      <protection locked="0"/>
    </xf>
    <xf numFmtId="38" fontId="56" fillId="0" borderId="38" xfId="1" applyFont="1" applyFill="1" applyBorder="1" applyAlignment="1" applyProtection="1">
      <alignment horizontal="center" vertical="distributed"/>
      <protection locked="0"/>
    </xf>
    <xf numFmtId="38" fontId="56" fillId="0" borderId="39" xfId="1" applyFont="1" applyFill="1" applyBorder="1" applyAlignment="1" applyProtection="1">
      <alignment horizontal="center" vertical="distributed"/>
      <protection locked="0"/>
    </xf>
    <xf numFmtId="38" fontId="21" fillId="0" borderId="27" xfId="1" applyFont="1" applyFill="1" applyBorder="1" applyAlignment="1">
      <alignment horizontal="center" vertical="distributed"/>
    </xf>
    <xf numFmtId="0" fontId="41" fillId="0" borderId="0" xfId="0" applyFont="1" applyAlignment="1">
      <alignment horizontal="right" vertical="top"/>
    </xf>
    <xf numFmtId="38" fontId="35" fillId="0" borderId="76" xfId="1" applyFont="1" applyFill="1" applyBorder="1" applyAlignment="1">
      <alignment horizontal="center" vertical="center" textRotation="255"/>
    </xf>
    <xf numFmtId="38" fontId="35" fillId="0" borderId="63" xfId="1" applyFont="1" applyFill="1" applyBorder="1" applyAlignment="1">
      <alignment horizontal="center" vertical="center" textRotation="255"/>
    </xf>
    <xf numFmtId="38" fontId="35" fillId="0" borderId="68" xfId="1" applyFont="1" applyFill="1" applyBorder="1" applyAlignment="1">
      <alignment horizontal="center" vertical="center" textRotation="255"/>
    </xf>
    <xf numFmtId="38" fontId="35" fillId="0" borderId="72" xfId="1" applyFont="1" applyFill="1" applyBorder="1" applyAlignment="1">
      <alignment horizontal="center" vertical="center" shrinkToFit="1"/>
    </xf>
    <xf numFmtId="38" fontId="35" fillId="0" borderId="73" xfId="1" applyFont="1" applyFill="1" applyBorder="1" applyAlignment="1">
      <alignment horizontal="center" vertical="center" shrinkToFit="1"/>
    </xf>
    <xf numFmtId="38" fontId="35" fillId="0" borderId="40" xfId="1" applyFont="1" applyFill="1" applyBorder="1" applyAlignment="1">
      <alignment horizontal="center" vertical="center" shrinkToFit="1"/>
    </xf>
    <xf numFmtId="38" fontId="26" fillId="0" borderId="29" xfId="1" applyFont="1" applyFill="1" applyBorder="1" applyAlignment="1">
      <alignment horizontal="center" vertical="distributed"/>
    </xf>
    <xf numFmtId="38" fontId="25" fillId="0" borderId="117" xfId="1" applyFont="1" applyFill="1" applyBorder="1" applyAlignment="1">
      <alignment horizontal="center" vertical="distributed"/>
    </xf>
    <xf numFmtId="38" fontId="25" fillId="0" borderId="55" xfId="1" applyFont="1" applyFill="1" applyBorder="1" applyAlignment="1">
      <alignment horizontal="center" vertical="distributed"/>
    </xf>
  </cellXfs>
  <cellStyles count="4">
    <cellStyle name="ハイパーリンク" xfId="2" builtinId="8"/>
    <cellStyle name="ハイパーリンク_香川県部数表H16・4月" xfId="3"/>
    <cellStyle name="桁区切り" xfId="1" builtinId="6"/>
    <cellStyle name="標準" xfId="0" builtinId="0"/>
  </cellStyles>
  <dxfs count="4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hyperlink" Target="https://www.orikomi.tv/" TargetMode="External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hyperlink" Target="https://www.orikomi.tv/" TargetMode="External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hyperlink" Target="https://www.orikomi.tv/" TargetMode="External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250452</xdr:colOff>
      <xdr:row>36</xdr:row>
      <xdr:rowOff>82363</xdr:rowOff>
    </xdr:from>
    <xdr:to>
      <xdr:col>17</xdr:col>
      <xdr:colOff>859</xdr:colOff>
      <xdr:row>38</xdr:row>
      <xdr:rowOff>129988</xdr:rowOff>
    </xdr:to>
    <xdr:pic>
      <xdr:nvPicPr>
        <xdr:cNvPr id="2" name="Picture 1" descr="名称未設定-6">
          <a:extLst>
            <a:ext uri="{FF2B5EF4-FFF2-40B4-BE49-F238E27FC236}">
              <a16:creationId xmlns:a16="http://schemas.microsoft.com/office/drawing/2014/main" xmlns="" id="{0B67300B-C426-4F24-A639-901FAA84B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2027" y="14112688"/>
          <a:ext cx="1579207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12</xdr:row>
      <xdr:rowOff>19050</xdr:rowOff>
    </xdr:from>
    <xdr:to>
      <xdr:col>0</xdr:col>
      <xdr:colOff>600075</xdr:colOff>
      <xdr:row>13</xdr:row>
      <xdr:rowOff>142875</xdr:rowOff>
    </xdr:to>
    <xdr:sp macro="" textlink="">
      <xdr:nvSpPr>
        <xdr:cNvPr id="2" name="テキスト 2">
          <a:extLst>
            <a:ext uri="{FF2B5EF4-FFF2-40B4-BE49-F238E27FC236}">
              <a16:creationId xmlns:a16="http://schemas.microsoft.com/office/drawing/2014/main" xmlns="" id="{F4795A68-2DC2-4CE7-9EEC-F8258E370CFE}"/>
            </a:ext>
          </a:extLst>
        </xdr:cNvPr>
        <xdr:cNvSpPr txBox="1">
          <a:spLocks noChangeArrowheads="1"/>
        </xdr:cNvSpPr>
      </xdr:nvSpPr>
      <xdr:spPr bwMode="auto">
        <a:xfrm>
          <a:off x="57150" y="2114550"/>
          <a:ext cx="542925" cy="3524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FFFFFF"/>
              </a:solidFill>
              <a:latin typeface="HG丸ｺﾞｼｯｸM-PRO"/>
              <a:ea typeface="HG丸ｺﾞｼｯｸM-PRO"/>
            </a:rPr>
            <a:t>地区</a:t>
          </a:r>
        </a:p>
      </xdr:txBody>
    </xdr:sp>
    <xdr:clientData/>
  </xdr:twoCellAnchor>
  <xdr:twoCellAnchor>
    <xdr:from>
      <xdr:col>18</xdr:col>
      <xdr:colOff>304800</xdr:colOff>
      <xdr:row>9</xdr:row>
      <xdr:rowOff>85725</xdr:rowOff>
    </xdr:from>
    <xdr:to>
      <xdr:col>18</xdr:col>
      <xdr:colOff>561975</xdr:colOff>
      <xdr:row>10</xdr:row>
      <xdr:rowOff>76200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xmlns="" id="{EDF249CB-FDE2-49FB-B027-2497FD762392}"/>
            </a:ext>
          </a:extLst>
        </xdr:cNvPr>
        <xdr:cNvSpPr txBox="1">
          <a:spLocks noChangeArrowheads="1"/>
        </xdr:cNvSpPr>
      </xdr:nvSpPr>
      <xdr:spPr bwMode="auto">
        <a:xfrm>
          <a:off x="11344275" y="1733550"/>
          <a:ext cx="2571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21</xdr:col>
      <xdr:colOff>314325</xdr:colOff>
      <xdr:row>9</xdr:row>
      <xdr:rowOff>85725</xdr:rowOff>
    </xdr:from>
    <xdr:to>
      <xdr:col>21</xdr:col>
      <xdr:colOff>571500</xdr:colOff>
      <xdr:row>10</xdr:row>
      <xdr:rowOff>76200</xdr:rowOff>
    </xdr:to>
    <xdr:sp macro="" textlink="">
      <xdr:nvSpPr>
        <xdr:cNvPr id="4" name="Text Box 16">
          <a:extLst>
            <a:ext uri="{FF2B5EF4-FFF2-40B4-BE49-F238E27FC236}">
              <a16:creationId xmlns:a16="http://schemas.microsoft.com/office/drawing/2014/main" xmlns="" id="{22AC49DB-5797-40B4-8187-C1AE1D5F3DF6}"/>
            </a:ext>
          </a:extLst>
        </xdr:cNvPr>
        <xdr:cNvSpPr txBox="1">
          <a:spLocks noChangeArrowheads="1"/>
        </xdr:cNvSpPr>
      </xdr:nvSpPr>
      <xdr:spPr bwMode="auto">
        <a:xfrm>
          <a:off x="13096875" y="1733550"/>
          <a:ext cx="2571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22</xdr:col>
      <xdr:colOff>0</xdr:colOff>
      <xdr:row>60</xdr:row>
      <xdr:rowOff>38100</xdr:rowOff>
    </xdr:from>
    <xdr:to>
      <xdr:col>24</xdr:col>
      <xdr:colOff>64082</xdr:colOff>
      <xdr:row>61</xdr:row>
      <xdr:rowOff>133351</xdr:rowOff>
    </xdr:to>
    <xdr:pic>
      <xdr:nvPicPr>
        <xdr:cNvPr id="5" name="Picture 18" descr="名称未設定-6">
          <a:extLst>
            <a:ext uri="{FF2B5EF4-FFF2-40B4-BE49-F238E27FC236}">
              <a16:creationId xmlns:a16="http://schemas.microsoft.com/office/drawing/2014/main" xmlns="" id="{A51A7B59-E5DF-45C0-8583-CB8477009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68350" y="10496550"/>
          <a:ext cx="1226132" cy="304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28575</xdr:colOff>
      <xdr:row>47</xdr:row>
      <xdr:rowOff>19050</xdr:rowOff>
    </xdr:from>
    <xdr:to>
      <xdr:col>14</xdr:col>
      <xdr:colOff>200025</xdr:colOff>
      <xdr:row>47</xdr:row>
      <xdr:rowOff>152400</xdr:rowOff>
    </xdr:to>
    <xdr:sp macro="" textlink="">
      <xdr:nvSpPr>
        <xdr:cNvPr id="6" name="Text Box 30">
          <a:extLst>
            <a:ext uri="{FF2B5EF4-FFF2-40B4-BE49-F238E27FC236}">
              <a16:creationId xmlns:a16="http://schemas.microsoft.com/office/drawing/2014/main" xmlns="" id="{CEF4A933-789C-430A-AB91-F798876B76EC}"/>
            </a:ext>
          </a:extLst>
        </xdr:cNvPr>
        <xdr:cNvSpPr txBox="1">
          <a:spLocks noChangeArrowheads="1"/>
        </xdr:cNvSpPr>
      </xdr:nvSpPr>
      <xdr:spPr bwMode="auto">
        <a:xfrm>
          <a:off x="8639175" y="8248650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28575</xdr:colOff>
      <xdr:row>48</xdr:row>
      <xdr:rowOff>19050</xdr:rowOff>
    </xdr:from>
    <xdr:to>
      <xdr:col>14</xdr:col>
      <xdr:colOff>200025</xdr:colOff>
      <xdr:row>48</xdr:row>
      <xdr:rowOff>152400</xdr:rowOff>
    </xdr:to>
    <xdr:sp macro="" textlink="">
      <xdr:nvSpPr>
        <xdr:cNvPr id="7" name="Text Box 31">
          <a:extLst>
            <a:ext uri="{FF2B5EF4-FFF2-40B4-BE49-F238E27FC236}">
              <a16:creationId xmlns:a16="http://schemas.microsoft.com/office/drawing/2014/main" xmlns="" id="{21900196-2F65-479F-ACBF-57BAC6551F13}"/>
            </a:ext>
          </a:extLst>
        </xdr:cNvPr>
        <xdr:cNvSpPr txBox="1">
          <a:spLocks noChangeArrowheads="1"/>
        </xdr:cNvSpPr>
      </xdr:nvSpPr>
      <xdr:spPr bwMode="auto">
        <a:xfrm>
          <a:off x="8639175" y="8420100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28575</xdr:colOff>
      <xdr:row>52</xdr:row>
      <xdr:rowOff>19050</xdr:rowOff>
    </xdr:from>
    <xdr:to>
      <xdr:col>14</xdr:col>
      <xdr:colOff>200025</xdr:colOff>
      <xdr:row>52</xdr:row>
      <xdr:rowOff>152400</xdr:rowOff>
    </xdr:to>
    <xdr:sp macro="" textlink="">
      <xdr:nvSpPr>
        <xdr:cNvPr id="8" name="Text Box 32">
          <a:extLst>
            <a:ext uri="{FF2B5EF4-FFF2-40B4-BE49-F238E27FC236}">
              <a16:creationId xmlns:a16="http://schemas.microsoft.com/office/drawing/2014/main" xmlns="" id="{A17BCBD3-7E12-4FA3-8366-FADB27F723C0}"/>
            </a:ext>
          </a:extLst>
        </xdr:cNvPr>
        <xdr:cNvSpPr txBox="1">
          <a:spLocks noChangeArrowheads="1"/>
        </xdr:cNvSpPr>
      </xdr:nvSpPr>
      <xdr:spPr bwMode="auto">
        <a:xfrm>
          <a:off x="8639175" y="9105900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28575</xdr:colOff>
      <xdr:row>57</xdr:row>
      <xdr:rowOff>19050</xdr:rowOff>
    </xdr:from>
    <xdr:to>
      <xdr:col>14</xdr:col>
      <xdr:colOff>200025</xdr:colOff>
      <xdr:row>57</xdr:row>
      <xdr:rowOff>152400</xdr:rowOff>
    </xdr:to>
    <xdr:sp macro="" textlink="">
      <xdr:nvSpPr>
        <xdr:cNvPr id="9" name="Text Box 33">
          <a:extLst>
            <a:ext uri="{FF2B5EF4-FFF2-40B4-BE49-F238E27FC236}">
              <a16:creationId xmlns:a16="http://schemas.microsoft.com/office/drawing/2014/main" xmlns="" id="{7A9B33C7-72F4-4C98-A655-7BF8920D55DE}"/>
            </a:ext>
          </a:extLst>
        </xdr:cNvPr>
        <xdr:cNvSpPr txBox="1">
          <a:spLocks noChangeArrowheads="1"/>
        </xdr:cNvSpPr>
      </xdr:nvSpPr>
      <xdr:spPr bwMode="auto">
        <a:xfrm>
          <a:off x="8639175" y="9963150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22</xdr:col>
      <xdr:colOff>71668</xdr:colOff>
      <xdr:row>5</xdr:row>
      <xdr:rowOff>11207</xdr:rowOff>
    </xdr:to>
    <xdr:pic>
      <xdr:nvPicPr>
        <xdr:cNvPr id="10" name="図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707DBEAE-27B0-4907-8285-B057CCCAE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540018" cy="8684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12</xdr:row>
      <xdr:rowOff>19050</xdr:rowOff>
    </xdr:from>
    <xdr:to>
      <xdr:col>0</xdr:col>
      <xdr:colOff>600075</xdr:colOff>
      <xdr:row>13</xdr:row>
      <xdr:rowOff>142875</xdr:rowOff>
    </xdr:to>
    <xdr:sp macro="" textlink="">
      <xdr:nvSpPr>
        <xdr:cNvPr id="2" name="テキスト 29">
          <a:extLst>
            <a:ext uri="{FF2B5EF4-FFF2-40B4-BE49-F238E27FC236}">
              <a16:creationId xmlns:a16="http://schemas.microsoft.com/office/drawing/2014/main" xmlns="" id="{004CE0F8-C912-4D8B-AB0B-BD008898B5C1}"/>
            </a:ext>
          </a:extLst>
        </xdr:cNvPr>
        <xdr:cNvSpPr txBox="1">
          <a:spLocks noChangeArrowheads="1"/>
        </xdr:cNvSpPr>
      </xdr:nvSpPr>
      <xdr:spPr bwMode="auto">
        <a:xfrm>
          <a:off x="57150" y="2114550"/>
          <a:ext cx="542925" cy="3524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FFFFFF"/>
              </a:solidFill>
              <a:latin typeface="HG丸ｺﾞｼｯｸM-PRO"/>
              <a:ea typeface="HG丸ｺﾞｼｯｸM-PRO"/>
            </a:rPr>
            <a:t>地区</a:t>
          </a:r>
        </a:p>
      </xdr:txBody>
    </xdr:sp>
    <xdr:clientData/>
  </xdr:twoCellAnchor>
  <xdr:twoCellAnchor>
    <xdr:from>
      <xdr:col>18</xdr:col>
      <xdr:colOff>295275</xdr:colOff>
      <xdr:row>9</xdr:row>
      <xdr:rowOff>85725</xdr:rowOff>
    </xdr:from>
    <xdr:to>
      <xdr:col>18</xdr:col>
      <xdr:colOff>552450</xdr:colOff>
      <xdr:row>10</xdr:row>
      <xdr:rowOff>76200</xdr:rowOff>
    </xdr:to>
    <xdr:sp macro="" textlink="">
      <xdr:nvSpPr>
        <xdr:cNvPr id="3" name="Text Box 17">
          <a:extLst>
            <a:ext uri="{FF2B5EF4-FFF2-40B4-BE49-F238E27FC236}">
              <a16:creationId xmlns:a16="http://schemas.microsoft.com/office/drawing/2014/main" xmlns="" id="{45641328-6477-4665-98E4-2B783F203123}"/>
            </a:ext>
          </a:extLst>
        </xdr:cNvPr>
        <xdr:cNvSpPr txBox="1">
          <a:spLocks noChangeArrowheads="1"/>
        </xdr:cNvSpPr>
      </xdr:nvSpPr>
      <xdr:spPr bwMode="auto">
        <a:xfrm>
          <a:off x="11439525" y="1733550"/>
          <a:ext cx="257175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21</xdr:col>
      <xdr:colOff>314325</xdr:colOff>
      <xdr:row>9</xdr:row>
      <xdr:rowOff>76200</xdr:rowOff>
    </xdr:from>
    <xdr:to>
      <xdr:col>21</xdr:col>
      <xdr:colOff>571500</xdr:colOff>
      <xdr:row>10</xdr:row>
      <xdr:rowOff>66675</xdr:rowOff>
    </xdr:to>
    <xdr:sp macro="" textlink="">
      <xdr:nvSpPr>
        <xdr:cNvPr id="4" name="Text Box 18">
          <a:extLst>
            <a:ext uri="{FF2B5EF4-FFF2-40B4-BE49-F238E27FC236}">
              <a16:creationId xmlns:a16="http://schemas.microsoft.com/office/drawing/2014/main" xmlns="" id="{F9350231-85E3-461D-8531-9CAB2F1C15B3}"/>
            </a:ext>
          </a:extLst>
        </xdr:cNvPr>
        <xdr:cNvSpPr txBox="1">
          <a:spLocks noChangeArrowheads="1"/>
        </xdr:cNvSpPr>
      </xdr:nvSpPr>
      <xdr:spPr bwMode="auto">
        <a:xfrm>
          <a:off x="13201650" y="1724025"/>
          <a:ext cx="257175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14</xdr:col>
      <xdr:colOff>28575</xdr:colOff>
      <xdr:row>15</xdr:row>
      <xdr:rowOff>19050</xdr:rowOff>
    </xdr:from>
    <xdr:to>
      <xdr:col>14</xdr:col>
      <xdr:colOff>200025</xdr:colOff>
      <xdr:row>15</xdr:row>
      <xdr:rowOff>152400</xdr:rowOff>
    </xdr:to>
    <xdr:sp macro="" textlink="">
      <xdr:nvSpPr>
        <xdr:cNvPr id="5" name="Text Box 21">
          <a:extLst>
            <a:ext uri="{FF2B5EF4-FFF2-40B4-BE49-F238E27FC236}">
              <a16:creationId xmlns:a16="http://schemas.microsoft.com/office/drawing/2014/main" xmlns="" id="{FE2C2A88-EBF1-4051-A3AF-543174B94E08}"/>
            </a:ext>
          </a:extLst>
        </xdr:cNvPr>
        <xdr:cNvSpPr txBox="1">
          <a:spLocks noChangeArrowheads="1"/>
        </xdr:cNvSpPr>
      </xdr:nvSpPr>
      <xdr:spPr bwMode="auto">
        <a:xfrm>
          <a:off x="8743950" y="271462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28575</xdr:colOff>
      <xdr:row>17</xdr:row>
      <xdr:rowOff>19050</xdr:rowOff>
    </xdr:from>
    <xdr:to>
      <xdr:col>14</xdr:col>
      <xdr:colOff>200025</xdr:colOff>
      <xdr:row>17</xdr:row>
      <xdr:rowOff>152400</xdr:rowOff>
    </xdr:to>
    <xdr:sp macro="" textlink="">
      <xdr:nvSpPr>
        <xdr:cNvPr id="6" name="Text Box 23">
          <a:extLst>
            <a:ext uri="{FF2B5EF4-FFF2-40B4-BE49-F238E27FC236}">
              <a16:creationId xmlns:a16="http://schemas.microsoft.com/office/drawing/2014/main" xmlns="" id="{CE6DF9D2-D5C1-49F6-B0CC-9FB7BF540F3F}"/>
            </a:ext>
          </a:extLst>
        </xdr:cNvPr>
        <xdr:cNvSpPr txBox="1">
          <a:spLocks noChangeArrowheads="1"/>
        </xdr:cNvSpPr>
      </xdr:nvSpPr>
      <xdr:spPr bwMode="auto">
        <a:xfrm>
          <a:off x="8743950" y="305752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28575</xdr:colOff>
      <xdr:row>14</xdr:row>
      <xdr:rowOff>19050</xdr:rowOff>
    </xdr:from>
    <xdr:to>
      <xdr:col>14</xdr:col>
      <xdr:colOff>200025</xdr:colOff>
      <xdr:row>14</xdr:row>
      <xdr:rowOff>152400</xdr:rowOff>
    </xdr:to>
    <xdr:sp macro="" textlink="">
      <xdr:nvSpPr>
        <xdr:cNvPr id="7" name="Text Box 46">
          <a:extLst>
            <a:ext uri="{FF2B5EF4-FFF2-40B4-BE49-F238E27FC236}">
              <a16:creationId xmlns:a16="http://schemas.microsoft.com/office/drawing/2014/main" xmlns="" id="{20FC7CAC-AC93-42DF-95DA-1CC4865F3B59}"/>
            </a:ext>
          </a:extLst>
        </xdr:cNvPr>
        <xdr:cNvSpPr txBox="1">
          <a:spLocks noChangeArrowheads="1"/>
        </xdr:cNvSpPr>
      </xdr:nvSpPr>
      <xdr:spPr bwMode="auto">
        <a:xfrm>
          <a:off x="8743950" y="254317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16851</xdr:colOff>
      <xdr:row>52</xdr:row>
      <xdr:rowOff>19050</xdr:rowOff>
    </xdr:from>
    <xdr:to>
      <xdr:col>14</xdr:col>
      <xdr:colOff>188301</xdr:colOff>
      <xdr:row>52</xdr:row>
      <xdr:rowOff>152400</xdr:rowOff>
    </xdr:to>
    <xdr:sp macro="" textlink="">
      <xdr:nvSpPr>
        <xdr:cNvPr id="8" name="Text Box 50">
          <a:extLst>
            <a:ext uri="{FF2B5EF4-FFF2-40B4-BE49-F238E27FC236}">
              <a16:creationId xmlns:a16="http://schemas.microsoft.com/office/drawing/2014/main" xmlns="" id="{FC5E57B1-479F-49AF-B599-0A7563811077}"/>
            </a:ext>
          </a:extLst>
        </xdr:cNvPr>
        <xdr:cNvSpPr txBox="1">
          <a:spLocks noChangeArrowheads="1"/>
        </xdr:cNvSpPr>
      </xdr:nvSpPr>
      <xdr:spPr bwMode="auto">
        <a:xfrm>
          <a:off x="8732226" y="8915400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16851</xdr:colOff>
      <xdr:row>53</xdr:row>
      <xdr:rowOff>19050</xdr:rowOff>
    </xdr:from>
    <xdr:to>
      <xdr:col>14</xdr:col>
      <xdr:colOff>188301</xdr:colOff>
      <xdr:row>53</xdr:row>
      <xdr:rowOff>152400</xdr:rowOff>
    </xdr:to>
    <xdr:sp macro="" textlink="">
      <xdr:nvSpPr>
        <xdr:cNvPr id="9" name="Text Box 51">
          <a:extLst>
            <a:ext uri="{FF2B5EF4-FFF2-40B4-BE49-F238E27FC236}">
              <a16:creationId xmlns:a16="http://schemas.microsoft.com/office/drawing/2014/main" xmlns="" id="{9B4F4407-B380-4B3E-BFDF-3681102C77B7}"/>
            </a:ext>
          </a:extLst>
        </xdr:cNvPr>
        <xdr:cNvSpPr txBox="1">
          <a:spLocks noChangeArrowheads="1"/>
        </xdr:cNvSpPr>
      </xdr:nvSpPr>
      <xdr:spPr bwMode="auto">
        <a:xfrm>
          <a:off x="8732226" y="9086850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 editAs="oneCell">
    <xdr:from>
      <xdr:col>22</xdr:col>
      <xdr:colOff>0</xdr:colOff>
      <xdr:row>62</xdr:row>
      <xdr:rowOff>47065</xdr:rowOff>
    </xdr:from>
    <xdr:to>
      <xdr:col>24</xdr:col>
      <xdr:colOff>65166</xdr:colOff>
      <xdr:row>63</xdr:row>
      <xdr:rowOff>142314</xdr:rowOff>
    </xdr:to>
    <xdr:pic>
      <xdr:nvPicPr>
        <xdr:cNvPr id="10" name="Picture 18" descr="名称未設定-6">
          <a:extLst>
            <a:ext uri="{FF2B5EF4-FFF2-40B4-BE49-F238E27FC236}">
              <a16:creationId xmlns:a16="http://schemas.microsoft.com/office/drawing/2014/main" xmlns="" id="{57E6EE25-8403-4324-B4D7-37D02A88C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73125" y="10657915"/>
          <a:ext cx="1227216" cy="2666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22713</xdr:colOff>
      <xdr:row>44</xdr:row>
      <xdr:rowOff>11724</xdr:rowOff>
    </xdr:from>
    <xdr:to>
      <xdr:col>18</xdr:col>
      <xdr:colOff>194163</xdr:colOff>
      <xdr:row>44</xdr:row>
      <xdr:rowOff>145074</xdr:rowOff>
    </xdr:to>
    <xdr:sp macro="" textlink="">
      <xdr:nvSpPr>
        <xdr:cNvPr id="11" name="Text Box 34">
          <a:extLst>
            <a:ext uri="{FF2B5EF4-FFF2-40B4-BE49-F238E27FC236}">
              <a16:creationId xmlns:a16="http://schemas.microsoft.com/office/drawing/2014/main" xmlns="" id="{CF06D725-57BE-4664-957F-AA30B96E504D}"/>
            </a:ext>
          </a:extLst>
        </xdr:cNvPr>
        <xdr:cNvSpPr txBox="1">
          <a:spLocks noChangeArrowheads="1"/>
        </xdr:cNvSpPr>
      </xdr:nvSpPr>
      <xdr:spPr bwMode="auto">
        <a:xfrm>
          <a:off x="11166963" y="7565049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21</xdr:col>
      <xdr:colOff>616075</xdr:colOff>
      <xdr:row>5</xdr:row>
      <xdr:rowOff>11207</xdr:rowOff>
    </xdr:to>
    <xdr:pic>
      <xdr:nvPicPr>
        <xdr:cNvPr id="12" name="図 1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F4CFE064-9CB4-4857-B80F-BC6FE50BD9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503400" cy="868457"/>
        </a:xfrm>
        <a:prstGeom prst="rect">
          <a:avLst/>
        </a:prstGeom>
      </xdr:spPr>
    </xdr:pic>
    <xdr:clientData/>
  </xdr:twoCellAnchor>
  <xdr:twoCellAnchor>
    <xdr:from>
      <xdr:col>14</xdr:col>
      <xdr:colOff>50987</xdr:colOff>
      <xdr:row>52</xdr:row>
      <xdr:rowOff>63873</xdr:rowOff>
    </xdr:from>
    <xdr:to>
      <xdr:col>14</xdr:col>
      <xdr:colOff>222437</xdr:colOff>
      <xdr:row>53</xdr:row>
      <xdr:rowOff>29135</xdr:rowOff>
    </xdr:to>
    <xdr:sp macro="" textlink="">
      <xdr:nvSpPr>
        <xdr:cNvPr id="13" name="Text Box 50">
          <a:extLst>
            <a:ext uri="{FF2B5EF4-FFF2-40B4-BE49-F238E27FC236}">
              <a16:creationId xmlns:a16="http://schemas.microsoft.com/office/drawing/2014/main" xmlns="" id="{5B585B4A-9886-436C-8CBA-4953A418D930}"/>
            </a:ext>
          </a:extLst>
        </xdr:cNvPr>
        <xdr:cNvSpPr txBox="1">
          <a:spLocks noChangeArrowheads="1"/>
        </xdr:cNvSpPr>
      </xdr:nvSpPr>
      <xdr:spPr bwMode="auto">
        <a:xfrm>
          <a:off x="8766362" y="8960223"/>
          <a:ext cx="171450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28575</xdr:colOff>
      <xdr:row>15</xdr:row>
      <xdr:rowOff>19050</xdr:rowOff>
    </xdr:from>
    <xdr:to>
      <xdr:col>14</xdr:col>
      <xdr:colOff>200025</xdr:colOff>
      <xdr:row>15</xdr:row>
      <xdr:rowOff>152400</xdr:rowOff>
    </xdr:to>
    <xdr:sp macro="" textlink="">
      <xdr:nvSpPr>
        <xdr:cNvPr id="14" name="Text Box 21">
          <a:extLst>
            <a:ext uri="{FF2B5EF4-FFF2-40B4-BE49-F238E27FC236}">
              <a16:creationId xmlns:a16="http://schemas.microsoft.com/office/drawing/2014/main" xmlns="" id="{A14A76E8-C620-4791-A6C4-4CF29646C21E}"/>
            </a:ext>
          </a:extLst>
        </xdr:cNvPr>
        <xdr:cNvSpPr txBox="1">
          <a:spLocks noChangeArrowheads="1"/>
        </xdr:cNvSpPr>
      </xdr:nvSpPr>
      <xdr:spPr bwMode="auto">
        <a:xfrm>
          <a:off x="8743950" y="271462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28575</xdr:colOff>
      <xdr:row>14</xdr:row>
      <xdr:rowOff>19050</xdr:rowOff>
    </xdr:from>
    <xdr:to>
      <xdr:col>14</xdr:col>
      <xdr:colOff>200025</xdr:colOff>
      <xdr:row>14</xdr:row>
      <xdr:rowOff>152400</xdr:rowOff>
    </xdr:to>
    <xdr:sp macro="" textlink="">
      <xdr:nvSpPr>
        <xdr:cNvPr id="15" name="Text Box 46">
          <a:extLst>
            <a:ext uri="{FF2B5EF4-FFF2-40B4-BE49-F238E27FC236}">
              <a16:creationId xmlns:a16="http://schemas.microsoft.com/office/drawing/2014/main" xmlns="" id="{C2E6C5E4-0BF7-4BDE-A8F0-F5355E99B9DC}"/>
            </a:ext>
          </a:extLst>
        </xdr:cNvPr>
        <xdr:cNvSpPr txBox="1">
          <a:spLocks noChangeArrowheads="1"/>
        </xdr:cNvSpPr>
      </xdr:nvSpPr>
      <xdr:spPr bwMode="auto">
        <a:xfrm>
          <a:off x="8743950" y="254317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28576</xdr:colOff>
      <xdr:row>16</xdr:row>
      <xdr:rowOff>9526</xdr:rowOff>
    </xdr:from>
    <xdr:to>
      <xdr:col>14</xdr:col>
      <xdr:colOff>200026</xdr:colOff>
      <xdr:row>16</xdr:row>
      <xdr:rowOff>142876</xdr:rowOff>
    </xdr:to>
    <xdr:sp macro="" textlink="">
      <xdr:nvSpPr>
        <xdr:cNvPr id="16" name="Text Box 21">
          <a:extLst>
            <a:ext uri="{FF2B5EF4-FFF2-40B4-BE49-F238E27FC236}">
              <a16:creationId xmlns:a16="http://schemas.microsoft.com/office/drawing/2014/main" xmlns="" id="{4D987B08-D152-4B93-A758-EE5EBA041D84}"/>
            </a:ext>
          </a:extLst>
        </xdr:cNvPr>
        <xdr:cNvSpPr txBox="1">
          <a:spLocks noChangeArrowheads="1"/>
        </xdr:cNvSpPr>
      </xdr:nvSpPr>
      <xdr:spPr bwMode="auto">
        <a:xfrm>
          <a:off x="8743951" y="2876551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57150</xdr:colOff>
      <xdr:row>25</xdr:row>
      <xdr:rowOff>9525</xdr:rowOff>
    </xdr:from>
    <xdr:to>
      <xdr:col>14</xdr:col>
      <xdr:colOff>228600</xdr:colOff>
      <xdr:row>25</xdr:row>
      <xdr:rowOff>142875</xdr:rowOff>
    </xdr:to>
    <xdr:sp macro="" textlink="">
      <xdr:nvSpPr>
        <xdr:cNvPr id="17" name="Text Box 23">
          <a:extLst>
            <a:ext uri="{FF2B5EF4-FFF2-40B4-BE49-F238E27FC236}">
              <a16:creationId xmlns:a16="http://schemas.microsoft.com/office/drawing/2014/main" xmlns="" id="{B8FBF59E-1AE3-4BEF-8FEA-57B713660799}"/>
            </a:ext>
          </a:extLst>
        </xdr:cNvPr>
        <xdr:cNvSpPr txBox="1">
          <a:spLocks noChangeArrowheads="1"/>
        </xdr:cNvSpPr>
      </xdr:nvSpPr>
      <xdr:spPr bwMode="auto">
        <a:xfrm>
          <a:off x="8772525" y="439102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47625</xdr:colOff>
      <xdr:row>43</xdr:row>
      <xdr:rowOff>9525</xdr:rowOff>
    </xdr:from>
    <xdr:to>
      <xdr:col>14</xdr:col>
      <xdr:colOff>219075</xdr:colOff>
      <xdr:row>43</xdr:row>
      <xdr:rowOff>142875</xdr:rowOff>
    </xdr:to>
    <xdr:sp macro="" textlink="">
      <xdr:nvSpPr>
        <xdr:cNvPr id="18" name="Text Box 23">
          <a:extLst>
            <a:ext uri="{FF2B5EF4-FFF2-40B4-BE49-F238E27FC236}">
              <a16:creationId xmlns:a16="http://schemas.microsoft.com/office/drawing/2014/main" xmlns="" id="{F09B279F-F0FC-4DB9-9A43-7A5183597F65}"/>
            </a:ext>
          </a:extLst>
        </xdr:cNvPr>
        <xdr:cNvSpPr txBox="1">
          <a:spLocks noChangeArrowheads="1"/>
        </xdr:cNvSpPr>
      </xdr:nvSpPr>
      <xdr:spPr bwMode="auto">
        <a:xfrm>
          <a:off x="8763000" y="7391400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295275</xdr:colOff>
      <xdr:row>0</xdr:row>
      <xdr:rowOff>0</xdr:rowOff>
    </xdr:from>
    <xdr:to>
      <xdr:col>22</xdr:col>
      <xdr:colOff>533400</xdr:colOff>
      <xdr:row>0</xdr:row>
      <xdr:rowOff>0</xdr:rowOff>
    </xdr:to>
    <xdr:sp macro="" textlink="">
      <xdr:nvSpPr>
        <xdr:cNvPr id="2" name="Text Box 12">
          <a:extLst>
            <a:ext uri="{FF2B5EF4-FFF2-40B4-BE49-F238E27FC236}">
              <a16:creationId xmlns:a16="http://schemas.microsoft.com/office/drawing/2014/main" xmlns="" id="{B6134242-DB5D-4AEA-87AE-0A222C41F166}"/>
            </a:ext>
          </a:extLst>
        </xdr:cNvPr>
        <xdr:cNvSpPr txBox="1">
          <a:spLocks noChangeArrowheads="1"/>
        </xdr:cNvSpPr>
      </xdr:nvSpPr>
      <xdr:spPr bwMode="auto">
        <a:xfrm>
          <a:off x="13763625" y="0"/>
          <a:ext cx="238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25</xdr:col>
      <xdr:colOff>295275</xdr:colOff>
      <xdr:row>0</xdr:row>
      <xdr:rowOff>0</xdr:rowOff>
    </xdr:from>
    <xdr:to>
      <xdr:col>25</xdr:col>
      <xdr:colOff>533400</xdr:colOff>
      <xdr:row>0</xdr:row>
      <xdr:rowOff>0</xdr:rowOff>
    </xdr:to>
    <xdr:sp macro="" textlink="">
      <xdr:nvSpPr>
        <xdr:cNvPr id="3" name="Text Box 13">
          <a:extLst>
            <a:ext uri="{FF2B5EF4-FFF2-40B4-BE49-F238E27FC236}">
              <a16:creationId xmlns:a16="http://schemas.microsoft.com/office/drawing/2014/main" xmlns="" id="{76A97BFC-EF41-4D7C-BE72-F807846F9505}"/>
            </a:ext>
          </a:extLst>
        </xdr:cNvPr>
        <xdr:cNvSpPr txBox="1">
          <a:spLocks noChangeArrowheads="1"/>
        </xdr:cNvSpPr>
      </xdr:nvSpPr>
      <xdr:spPr bwMode="auto">
        <a:xfrm>
          <a:off x="15506700" y="0"/>
          <a:ext cx="238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26</xdr:col>
      <xdr:colOff>47625</xdr:colOff>
      <xdr:row>0</xdr:row>
      <xdr:rowOff>0</xdr:rowOff>
    </xdr:from>
    <xdr:to>
      <xdr:col>28</xdr:col>
      <xdr:colOff>0</xdr:colOff>
      <xdr:row>0</xdr:row>
      <xdr:rowOff>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xmlns="" id="{B72FA88F-B4AA-4AD3-A561-C10F60336FE1}"/>
            </a:ext>
          </a:extLst>
        </xdr:cNvPr>
        <xdr:cNvSpPr txBox="1">
          <a:spLocks noChangeArrowheads="1"/>
        </xdr:cNvSpPr>
      </xdr:nvSpPr>
      <xdr:spPr bwMode="auto">
        <a:xfrm>
          <a:off x="15944850" y="0"/>
          <a:ext cx="11144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平成    年     月     日（    曜）</a:t>
          </a:r>
        </a:p>
      </xdr:txBody>
    </xdr:sp>
    <xdr:clientData/>
  </xdr:twoCellAnchor>
  <xdr:twoCellAnchor>
    <xdr:from>
      <xdr:col>0</xdr:col>
      <xdr:colOff>57150</xdr:colOff>
      <xdr:row>12</xdr:row>
      <xdr:rowOff>19050</xdr:rowOff>
    </xdr:from>
    <xdr:to>
      <xdr:col>0</xdr:col>
      <xdr:colOff>600075</xdr:colOff>
      <xdr:row>13</xdr:row>
      <xdr:rowOff>142875</xdr:rowOff>
    </xdr:to>
    <xdr:sp macro="" textlink="">
      <xdr:nvSpPr>
        <xdr:cNvPr id="5" name="テキスト 46">
          <a:extLst>
            <a:ext uri="{FF2B5EF4-FFF2-40B4-BE49-F238E27FC236}">
              <a16:creationId xmlns:a16="http://schemas.microsoft.com/office/drawing/2014/main" xmlns="" id="{BCE37BB5-F7DF-4286-B9D5-705E82AF73AF}"/>
            </a:ext>
          </a:extLst>
        </xdr:cNvPr>
        <xdr:cNvSpPr txBox="1">
          <a:spLocks noChangeArrowheads="1"/>
        </xdr:cNvSpPr>
      </xdr:nvSpPr>
      <xdr:spPr bwMode="auto">
        <a:xfrm>
          <a:off x="57150" y="2114550"/>
          <a:ext cx="542925" cy="3524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FFFFFF"/>
              </a:solidFill>
              <a:latin typeface="ＭＳ ゴシック"/>
              <a:ea typeface="ＭＳ ゴシック"/>
            </a:rPr>
            <a:t>地区</a:t>
          </a:r>
        </a:p>
      </xdr:txBody>
    </xdr:sp>
    <xdr:clientData/>
  </xdr:twoCellAnchor>
  <xdr:twoCellAnchor>
    <xdr:from>
      <xdr:col>10</xdr:col>
      <xdr:colOff>47625</xdr:colOff>
      <xdr:row>30</xdr:row>
      <xdr:rowOff>19050</xdr:rowOff>
    </xdr:from>
    <xdr:to>
      <xdr:col>10</xdr:col>
      <xdr:colOff>219075</xdr:colOff>
      <xdr:row>30</xdr:row>
      <xdr:rowOff>152400</xdr:rowOff>
    </xdr:to>
    <xdr:sp macro="" textlink="">
      <xdr:nvSpPr>
        <xdr:cNvPr id="6" name="Text Box 40">
          <a:extLst>
            <a:ext uri="{FF2B5EF4-FFF2-40B4-BE49-F238E27FC236}">
              <a16:creationId xmlns:a16="http://schemas.microsoft.com/office/drawing/2014/main" xmlns="" id="{DFCAB32F-7869-4679-B74F-DEE22EF08ADD}"/>
            </a:ext>
          </a:extLst>
        </xdr:cNvPr>
        <xdr:cNvSpPr txBox="1">
          <a:spLocks noChangeArrowheads="1"/>
        </xdr:cNvSpPr>
      </xdr:nvSpPr>
      <xdr:spPr bwMode="auto">
        <a:xfrm>
          <a:off x="6229350" y="528637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10</xdr:col>
      <xdr:colOff>47625</xdr:colOff>
      <xdr:row>43</xdr:row>
      <xdr:rowOff>19050</xdr:rowOff>
    </xdr:from>
    <xdr:to>
      <xdr:col>10</xdr:col>
      <xdr:colOff>219075</xdr:colOff>
      <xdr:row>43</xdr:row>
      <xdr:rowOff>152400</xdr:rowOff>
    </xdr:to>
    <xdr:sp macro="" textlink="">
      <xdr:nvSpPr>
        <xdr:cNvPr id="7" name="Text Box 41">
          <a:extLst>
            <a:ext uri="{FF2B5EF4-FFF2-40B4-BE49-F238E27FC236}">
              <a16:creationId xmlns:a16="http://schemas.microsoft.com/office/drawing/2014/main" xmlns="" id="{8C41E47C-6D16-4A49-B016-A5C6D1B7BF85}"/>
            </a:ext>
          </a:extLst>
        </xdr:cNvPr>
        <xdr:cNvSpPr txBox="1">
          <a:spLocks noChangeArrowheads="1"/>
        </xdr:cNvSpPr>
      </xdr:nvSpPr>
      <xdr:spPr bwMode="auto">
        <a:xfrm>
          <a:off x="6229350" y="751522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47625</xdr:colOff>
      <xdr:row>48</xdr:row>
      <xdr:rowOff>19050</xdr:rowOff>
    </xdr:from>
    <xdr:to>
      <xdr:col>14</xdr:col>
      <xdr:colOff>219075</xdr:colOff>
      <xdr:row>48</xdr:row>
      <xdr:rowOff>152400</xdr:rowOff>
    </xdr:to>
    <xdr:sp macro="" textlink="">
      <xdr:nvSpPr>
        <xdr:cNvPr id="8" name="Text Box 45">
          <a:extLst>
            <a:ext uri="{FF2B5EF4-FFF2-40B4-BE49-F238E27FC236}">
              <a16:creationId xmlns:a16="http://schemas.microsoft.com/office/drawing/2014/main" xmlns="" id="{03E69B13-B899-4F36-B097-564C3012BF6F}"/>
            </a:ext>
          </a:extLst>
        </xdr:cNvPr>
        <xdr:cNvSpPr txBox="1">
          <a:spLocks noChangeArrowheads="1"/>
        </xdr:cNvSpPr>
      </xdr:nvSpPr>
      <xdr:spPr bwMode="auto">
        <a:xfrm>
          <a:off x="8658225" y="837247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47625</xdr:colOff>
      <xdr:row>49</xdr:row>
      <xdr:rowOff>19050</xdr:rowOff>
    </xdr:from>
    <xdr:to>
      <xdr:col>14</xdr:col>
      <xdr:colOff>219075</xdr:colOff>
      <xdr:row>49</xdr:row>
      <xdr:rowOff>152400</xdr:rowOff>
    </xdr:to>
    <xdr:sp macro="" textlink="">
      <xdr:nvSpPr>
        <xdr:cNvPr id="9" name="Text Box 46">
          <a:extLst>
            <a:ext uri="{FF2B5EF4-FFF2-40B4-BE49-F238E27FC236}">
              <a16:creationId xmlns:a16="http://schemas.microsoft.com/office/drawing/2014/main" xmlns="" id="{1EAAA26B-8EBD-4C54-BEFE-396D2C780E71}"/>
            </a:ext>
          </a:extLst>
        </xdr:cNvPr>
        <xdr:cNvSpPr txBox="1">
          <a:spLocks noChangeArrowheads="1"/>
        </xdr:cNvSpPr>
      </xdr:nvSpPr>
      <xdr:spPr bwMode="auto">
        <a:xfrm>
          <a:off x="8658225" y="854392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28575</xdr:colOff>
      <xdr:row>19</xdr:row>
      <xdr:rowOff>19050</xdr:rowOff>
    </xdr:from>
    <xdr:to>
      <xdr:col>14</xdr:col>
      <xdr:colOff>200025</xdr:colOff>
      <xdr:row>19</xdr:row>
      <xdr:rowOff>152400</xdr:rowOff>
    </xdr:to>
    <xdr:sp macro="" textlink="">
      <xdr:nvSpPr>
        <xdr:cNvPr id="10" name="Text Box 48">
          <a:extLst>
            <a:ext uri="{FF2B5EF4-FFF2-40B4-BE49-F238E27FC236}">
              <a16:creationId xmlns:a16="http://schemas.microsoft.com/office/drawing/2014/main" xmlns="" id="{19C41C2C-91E2-42D4-9DAC-25D65E29D026}"/>
            </a:ext>
          </a:extLst>
        </xdr:cNvPr>
        <xdr:cNvSpPr txBox="1">
          <a:spLocks noChangeArrowheads="1"/>
        </xdr:cNvSpPr>
      </xdr:nvSpPr>
      <xdr:spPr bwMode="auto">
        <a:xfrm>
          <a:off x="8639175" y="340042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18</xdr:col>
      <xdr:colOff>47625</xdr:colOff>
      <xdr:row>56</xdr:row>
      <xdr:rowOff>19050</xdr:rowOff>
    </xdr:from>
    <xdr:to>
      <xdr:col>18</xdr:col>
      <xdr:colOff>219075</xdr:colOff>
      <xdr:row>56</xdr:row>
      <xdr:rowOff>152400</xdr:rowOff>
    </xdr:to>
    <xdr:sp macro="" textlink="">
      <xdr:nvSpPr>
        <xdr:cNvPr id="11" name="Text Box 56">
          <a:extLst>
            <a:ext uri="{FF2B5EF4-FFF2-40B4-BE49-F238E27FC236}">
              <a16:creationId xmlns:a16="http://schemas.microsoft.com/office/drawing/2014/main" xmlns="" id="{E68EAD92-CC12-4F04-BCEF-35BA23A74EF9}"/>
            </a:ext>
          </a:extLst>
        </xdr:cNvPr>
        <xdr:cNvSpPr txBox="1">
          <a:spLocks noChangeArrowheads="1"/>
        </xdr:cNvSpPr>
      </xdr:nvSpPr>
      <xdr:spPr bwMode="auto">
        <a:xfrm>
          <a:off x="11087100" y="974407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 editAs="oneCell">
    <xdr:from>
      <xdr:col>21</xdr:col>
      <xdr:colOff>9525</xdr:colOff>
      <xdr:row>61</xdr:row>
      <xdr:rowOff>38100</xdr:rowOff>
    </xdr:from>
    <xdr:to>
      <xdr:col>23</xdr:col>
      <xdr:colOff>5028</xdr:colOff>
      <xdr:row>63</xdr:row>
      <xdr:rowOff>0</xdr:rowOff>
    </xdr:to>
    <xdr:pic>
      <xdr:nvPicPr>
        <xdr:cNvPr id="12" name="Picture 18" descr="名称未設定-6">
          <a:extLst>
            <a:ext uri="{FF2B5EF4-FFF2-40B4-BE49-F238E27FC236}">
              <a16:creationId xmlns:a16="http://schemas.microsoft.com/office/drawing/2014/main" xmlns="" id="{015EBDAB-B7AA-4578-8E3B-6EA4CA3C8F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92075" y="10658475"/>
          <a:ext cx="1262328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295275</xdr:colOff>
      <xdr:row>9</xdr:row>
      <xdr:rowOff>85725</xdr:rowOff>
    </xdr:from>
    <xdr:to>
      <xdr:col>18</xdr:col>
      <xdr:colOff>552450</xdr:colOff>
      <xdr:row>10</xdr:row>
      <xdr:rowOff>76200</xdr:rowOff>
    </xdr:to>
    <xdr:sp macro="" textlink="">
      <xdr:nvSpPr>
        <xdr:cNvPr id="13" name="Text Box 17">
          <a:extLst>
            <a:ext uri="{FF2B5EF4-FFF2-40B4-BE49-F238E27FC236}">
              <a16:creationId xmlns:a16="http://schemas.microsoft.com/office/drawing/2014/main" xmlns="" id="{28167F6E-A923-408C-9D13-B0D5028861AB}"/>
            </a:ext>
          </a:extLst>
        </xdr:cNvPr>
        <xdr:cNvSpPr txBox="1">
          <a:spLocks noChangeArrowheads="1"/>
        </xdr:cNvSpPr>
      </xdr:nvSpPr>
      <xdr:spPr bwMode="auto">
        <a:xfrm>
          <a:off x="11334750" y="1733550"/>
          <a:ext cx="257175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21</xdr:col>
      <xdr:colOff>314325</xdr:colOff>
      <xdr:row>9</xdr:row>
      <xdr:rowOff>76200</xdr:rowOff>
    </xdr:from>
    <xdr:to>
      <xdr:col>21</xdr:col>
      <xdr:colOff>571500</xdr:colOff>
      <xdr:row>10</xdr:row>
      <xdr:rowOff>66675</xdr:rowOff>
    </xdr:to>
    <xdr:sp macro="" textlink="">
      <xdr:nvSpPr>
        <xdr:cNvPr id="14" name="Text Box 18">
          <a:extLst>
            <a:ext uri="{FF2B5EF4-FFF2-40B4-BE49-F238E27FC236}">
              <a16:creationId xmlns:a16="http://schemas.microsoft.com/office/drawing/2014/main" xmlns="" id="{446353F7-E976-44BA-8F88-AD3AEB6A5741}"/>
            </a:ext>
          </a:extLst>
        </xdr:cNvPr>
        <xdr:cNvSpPr txBox="1">
          <a:spLocks noChangeArrowheads="1"/>
        </xdr:cNvSpPr>
      </xdr:nvSpPr>
      <xdr:spPr bwMode="auto">
        <a:xfrm>
          <a:off x="13096875" y="1724025"/>
          <a:ext cx="257175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10</xdr:col>
      <xdr:colOff>23812</xdr:colOff>
      <xdr:row>18</xdr:row>
      <xdr:rowOff>0</xdr:rowOff>
    </xdr:from>
    <xdr:to>
      <xdr:col>10</xdr:col>
      <xdr:colOff>195262</xdr:colOff>
      <xdr:row>18</xdr:row>
      <xdr:rowOff>133350</xdr:rowOff>
    </xdr:to>
    <xdr:sp macro="" textlink="">
      <xdr:nvSpPr>
        <xdr:cNvPr id="15" name="Text Box 46">
          <a:extLst>
            <a:ext uri="{FF2B5EF4-FFF2-40B4-BE49-F238E27FC236}">
              <a16:creationId xmlns:a16="http://schemas.microsoft.com/office/drawing/2014/main" xmlns="" id="{C517C0C2-A3A1-427E-9129-7D7E6140BD7E}"/>
            </a:ext>
          </a:extLst>
        </xdr:cNvPr>
        <xdr:cNvSpPr txBox="1">
          <a:spLocks noChangeArrowheads="1"/>
        </xdr:cNvSpPr>
      </xdr:nvSpPr>
      <xdr:spPr bwMode="auto">
        <a:xfrm>
          <a:off x="6205537" y="320992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23812</xdr:colOff>
      <xdr:row>22</xdr:row>
      <xdr:rowOff>0</xdr:rowOff>
    </xdr:from>
    <xdr:to>
      <xdr:col>10</xdr:col>
      <xdr:colOff>195262</xdr:colOff>
      <xdr:row>22</xdr:row>
      <xdr:rowOff>133350</xdr:rowOff>
    </xdr:to>
    <xdr:sp macro="" textlink="">
      <xdr:nvSpPr>
        <xdr:cNvPr id="16" name="Text Box 46">
          <a:extLst>
            <a:ext uri="{FF2B5EF4-FFF2-40B4-BE49-F238E27FC236}">
              <a16:creationId xmlns:a16="http://schemas.microsoft.com/office/drawing/2014/main" xmlns="" id="{7B8FA6D1-ABFB-499C-8A22-244EDF1882E6}"/>
            </a:ext>
          </a:extLst>
        </xdr:cNvPr>
        <xdr:cNvSpPr txBox="1">
          <a:spLocks noChangeArrowheads="1"/>
        </xdr:cNvSpPr>
      </xdr:nvSpPr>
      <xdr:spPr bwMode="auto">
        <a:xfrm>
          <a:off x="6205537" y="389572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10</xdr:col>
      <xdr:colOff>23812</xdr:colOff>
      <xdr:row>45</xdr:row>
      <xdr:rowOff>0</xdr:rowOff>
    </xdr:from>
    <xdr:to>
      <xdr:col>10</xdr:col>
      <xdr:colOff>195262</xdr:colOff>
      <xdr:row>45</xdr:row>
      <xdr:rowOff>133350</xdr:rowOff>
    </xdr:to>
    <xdr:sp macro="" textlink="">
      <xdr:nvSpPr>
        <xdr:cNvPr id="17" name="Text Box 41">
          <a:extLst>
            <a:ext uri="{FF2B5EF4-FFF2-40B4-BE49-F238E27FC236}">
              <a16:creationId xmlns:a16="http://schemas.microsoft.com/office/drawing/2014/main" xmlns="" id="{D689D4AB-8D04-4A9B-A699-10419ECF6D2F}"/>
            </a:ext>
          </a:extLst>
        </xdr:cNvPr>
        <xdr:cNvSpPr txBox="1">
          <a:spLocks noChangeArrowheads="1"/>
        </xdr:cNvSpPr>
      </xdr:nvSpPr>
      <xdr:spPr bwMode="auto">
        <a:xfrm>
          <a:off x="6205537" y="783907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22</xdr:col>
      <xdr:colOff>105833</xdr:colOff>
      <xdr:row>5</xdr:row>
      <xdr:rowOff>11207</xdr:rowOff>
    </xdr:to>
    <xdr:pic>
      <xdr:nvPicPr>
        <xdr:cNvPr id="18" name="図 1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8F6BFC12-AEA1-4F1C-90A4-D3FABBA43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574183" cy="868457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49</xdr:row>
      <xdr:rowOff>0</xdr:rowOff>
    </xdr:from>
    <xdr:to>
      <xdr:col>2</xdr:col>
      <xdr:colOff>171450</xdr:colOff>
      <xdr:row>49</xdr:row>
      <xdr:rowOff>133350</xdr:rowOff>
    </xdr:to>
    <xdr:sp macro="" textlink="">
      <xdr:nvSpPr>
        <xdr:cNvPr id="19" name="Text Box 32">
          <a:extLst>
            <a:ext uri="{FF2B5EF4-FFF2-40B4-BE49-F238E27FC236}">
              <a16:creationId xmlns:a16="http://schemas.microsoft.com/office/drawing/2014/main" xmlns="" id="{1E5FF354-8ABC-47D7-8635-FD91100D2571}"/>
            </a:ext>
          </a:extLst>
        </xdr:cNvPr>
        <xdr:cNvSpPr txBox="1">
          <a:spLocks noChangeArrowheads="1"/>
        </xdr:cNvSpPr>
      </xdr:nvSpPr>
      <xdr:spPr bwMode="auto">
        <a:xfrm>
          <a:off x="1323975" y="852487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10</xdr:col>
      <xdr:colOff>35718</xdr:colOff>
      <xdr:row>28</xdr:row>
      <xdr:rowOff>0</xdr:rowOff>
    </xdr:from>
    <xdr:to>
      <xdr:col>10</xdr:col>
      <xdr:colOff>207168</xdr:colOff>
      <xdr:row>28</xdr:row>
      <xdr:rowOff>133350</xdr:rowOff>
    </xdr:to>
    <xdr:sp macro="" textlink="">
      <xdr:nvSpPr>
        <xdr:cNvPr id="20" name="Text Box 46">
          <a:extLst>
            <a:ext uri="{FF2B5EF4-FFF2-40B4-BE49-F238E27FC236}">
              <a16:creationId xmlns:a16="http://schemas.microsoft.com/office/drawing/2014/main" xmlns="" id="{1DA2980E-36CA-4F32-8DE8-947A6A67DF9F}"/>
            </a:ext>
          </a:extLst>
        </xdr:cNvPr>
        <xdr:cNvSpPr txBox="1">
          <a:spLocks noChangeArrowheads="1"/>
        </xdr:cNvSpPr>
      </xdr:nvSpPr>
      <xdr:spPr bwMode="auto">
        <a:xfrm>
          <a:off x="6217443" y="4924425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14</xdr:col>
      <xdr:colOff>29309</xdr:colOff>
      <xdr:row>18</xdr:row>
      <xdr:rowOff>23448</xdr:rowOff>
    </xdr:from>
    <xdr:to>
      <xdr:col>14</xdr:col>
      <xdr:colOff>200759</xdr:colOff>
      <xdr:row>18</xdr:row>
      <xdr:rowOff>156798</xdr:rowOff>
    </xdr:to>
    <xdr:sp macro="" textlink="">
      <xdr:nvSpPr>
        <xdr:cNvPr id="21" name="Text Box 48">
          <a:extLst>
            <a:ext uri="{FF2B5EF4-FFF2-40B4-BE49-F238E27FC236}">
              <a16:creationId xmlns:a16="http://schemas.microsoft.com/office/drawing/2014/main" xmlns="" id="{4031C2AE-CA6B-4ABA-B045-BBE0DDEA6577}"/>
            </a:ext>
          </a:extLst>
        </xdr:cNvPr>
        <xdr:cNvSpPr txBox="1">
          <a:spLocks noChangeArrowheads="1"/>
        </xdr:cNvSpPr>
      </xdr:nvSpPr>
      <xdr:spPr bwMode="auto">
        <a:xfrm>
          <a:off x="8639909" y="3233373"/>
          <a:ext cx="1714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35"/>
  <sheetViews>
    <sheetView showGridLines="0" showZeros="0" tabSelected="1" zoomScale="85" zoomScaleNormal="85" workbookViewId="0">
      <pane ySplit="8" topLeftCell="A9" activePane="bottomLeft" state="frozen"/>
      <selection activeCell="E20" sqref="E20"/>
      <selection pane="bottomLeft" activeCell="L8" sqref="L8"/>
    </sheetView>
  </sheetViews>
  <sheetFormatPr defaultColWidth="9" defaultRowHeight="13.5"/>
  <cols>
    <col min="1" max="1" width="11.375" style="4" customWidth="1"/>
    <col min="2" max="17" width="8" style="4" customWidth="1"/>
    <col min="18" max="16384" width="9" style="4"/>
  </cols>
  <sheetData>
    <row r="1" spans="1:17" ht="14.25">
      <c r="A1" s="1"/>
      <c r="B1" s="2"/>
      <c r="C1" s="3"/>
      <c r="D1" s="2"/>
      <c r="E1" s="2"/>
      <c r="F1" s="2"/>
      <c r="G1" s="2"/>
      <c r="H1" s="2"/>
      <c r="Q1" s="5"/>
    </row>
    <row r="2" spans="1:17" ht="30" customHeight="1">
      <c r="A2" s="6" t="s">
        <v>0</v>
      </c>
    </row>
    <row r="3" spans="1:17" ht="22.5" customHeight="1">
      <c r="A3" s="692" t="s">
        <v>1</v>
      </c>
      <c r="B3" s="693"/>
      <c r="C3" s="693"/>
      <c r="D3" s="694"/>
      <c r="E3" s="695" t="s">
        <v>2</v>
      </c>
      <c r="F3" s="693"/>
      <c r="G3" s="693"/>
      <c r="H3" s="694"/>
      <c r="I3" s="695" t="s">
        <v>3</v>
      </c>
      <c r="J3" s="694"/>
      <c r="K3" s="695" t="s">
        <v>4</v>
      </c>
      <c r="L3" s="693"/>
      <c r="M3" s="694"/>
      <c r="N3" s="695" t="s">
        <v>5</v>
      </c>
      <c r="O3" s="693"/>
      <c r="P3" s="693"/>
      <c r="Q3" s="696"/>
    </row>
    <row r="4" spans="1:17" ht="36" customHeight="1">
      <c r="A4" s="697">
        <f>香川１!A8</f>
        <v>0</v>
      </c>
      <c r="B4" s="698"/>
      <c r="C4" s="698"/>
      <c r="D4" s="7" t="s">
        <v>6</v>
      </c>
      <c r="E4" s="699">
        <f>香川１!I8</f>
        <v>0</v>
      </c>
      <c r="F4" s="700"/>
      <c r="G4" s="700"/>
      <c r="H4" s="701"/>
      <c r="I4" s="697">
        <f>香川１!O8</f>
        <v>0</v>
      </c>
      <c r="J4" s="702"/>
      <c r="K4" s="703">
        <f>Q34</f>
        <v>0</v>
      </c>
      <c r="L4" s="704"/>
      <c r="M4" s="8" t="s">
        <v>7</v>
      </c>
      <c r="N4" s="705">
        <f>香川１!W8</f>
        <v>0</v>
      </c>
      <c r="O4" s="706"/>
      <c r="P4" s="706"/>
      <c r="Q4" s="707"/>
    </row>
    <row r="5" spans="1:17" ht="19.5" customHeight="1"/>
    <row r="6" spans="1:17" ht="19.5" customHeight="1">
      <c r="A6" s="686" t="s">
        <v>8</v>
      </c>
      <c r="B6" s="9" t="s">
        <v>9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1"/>
      <c r="O6" s="12"/>
      <c r="P6" s="689" t="s">
        <v>10</v>
      </c>
      <c r="Q6" s="689"/>
    </row>
    <row r="7" spans="1:17" ht="19.5" customHeight="1">
      <c r="A7" s="687"/>
      <c r="B7" s="13" t="s">
        <v>11</v>
      </c>
      <c r="C7" s="14"/>
      <c r="D7" s="15" t="s">
        <v>12</v>
      </c>
      <c r="E7" s="14"/>
      <c r="F7" s="15" t="s">
        <v>13</v>
      </c>
      <c r="G7" s="14"/>
      <c r="H7" s="15" t="s">
        <v>14</v>
      </c>
      <c r="I7" s="14"/>
      <c r="J7" s="15" t="s">
        <v>15</v>
      </c>
      <c r="K7" s="14"/>
      <c r="L7" s="15" t="s">
        <v>349</v>
      </c>
      <c r="M7" s="14"/>
      <c r="N7" s="15" t="s">
        <v>16</v>
      </c>
      <c r="O7" s="16"/>
      <c r="P7" s="690"/>
      <c r="Q7" s="690"/>
    </row>
    <row r="8" spans="1:17" ht="19.5" customHeight="1">
      <c r="A8" s="688"/>
      <c r="B8" s="17" t="s">
        <v>17</v>
      </c>
      <c r="C8" s="18" t="s">
        <v>18</v>
      </c>
      <c r="D8" s="19" t="s">
        <v>19</v>
      </c>
      <c r="E8" s="18" t="s">
        <v>20</v>
      </c>
      <c r="F8" s="19" t="s">
        <v>19</v>
      </c>
      <c r="G8" s="18" t="s">
        <v>20</v>
      </c>
      <c r="H8" s="19" t="s">
        <v>19</v>
      </c>
      <c r="I8" s="18" t="s">
        <v>20</v>
      </c>
      <c r="J8" s="19" t="s">
        <v>19</v>
      </c>
      <c r="K8" s="18" t="s">
        <v>20</v>
      </c>
      <c r="L8" s="19" t="s">
        <v>19</v>
      </c>
      <c r="M8" s="18" t="s">
        <v>20</v>
      </c>
      <c r="N8" s="19" t="s">
        <v>19</v>
      </c>
      <c r="O8" s="20" t="s">
        <v>20</v>
      </c>
      <c r="P8" s="21" t="s">
        <v>19</v>
      </c>
      <c r="Q8" s="22" t="s">
        <v>20</v>
      </c>
    </row>
    <row r="9" spans="1:17" ht="34.5" customHeight="1">
      <c r="A9" s="23" t="s">
        <v>21</v>
      </c>
      <c r="B9" s="24">
        <f>SUM(香川１!G46,香川１!G51,香川１!G56,香川１!G60)</f>
        <v>77300</v>
      </c>
      <c r="C9" s="25">
        <f>SUM(香川１!H46,香川１!H51,香川１!H56,香川１!H60)</f>
        <v>0</v>
      </c>
      <c r="D9" s="26">
        <f>SUM(香川１!K46,香川１!K51,香川１!K56,香川１!K60)</f>
        <v>13045</v>
      </c>
      <c r="E9" s="25">
        <f>SUM(香川１!L46,香川１!L51,香川１!L56,香川１!L60)</f>
        <v>0</v>
      </c>
      <c r="F9" s="26">
        <f>SUM(香川１!O46,香川１!O51,香川１!O56,香川１!O60)</f>
        <v>14590</v>
      </c>
      <c r="G9" s="25">
        <f>SUM(香川１!P46,香川１!P51,香川１!P56,香川１!P60)</f>
        <v>0</v>
      </c>
      <c r="H9" s="26">
        <f>SUM(香川１!S46,香川１!S51,香川１!S56,香川１!S60)</f>
        <v>4300</v>
      </c>
      <c r="I9" s="25">
        <f>SUM(香川１!T46,香川１!T51,香川１!T56,香川１!T60)</f>
        <v>0</v>
      </c>
      <c r="J9" s="26">
        <f>SUM(香川１!W46,香川１!W51,香川１!W56)</f>
        <v>1890</v>
      </c>
      <c r="K9" s="25">
        <f>SUM(香川１!X46,香川１!X51,香川１!X56)</f>
        <v>0</v>
      </c>
      <c r="L9" s="26"/>
      <c r="M9" s="25"/>
      <c r="N9" s="26">
        <f>SUM(香川１!AA46,香川１!AA51,香川１!AA56,香川１!AA60)</f>
        <v>5760</v>
      </c>
      <c r="O9" s="25">
        <f>SUM(香川１!AB46,香川１!AB51,香川１!AB56,香川１!AB60)</f>
        <v>0</v>
      </c>
      <c r="P9" s="27">
        <f>SUM(B9,D9,F9,H9,J9,L9,N9)</f>
        <v>116885</v>
      </c>
      <c r="Q9" s="25">
        <f>SUM(C9,E9,G9,I9,K9,M9,O9)</f>
        <v>0</v>
      </c>
    </row>
    <row r="10" spans="1:17" ht="34.5" customHeight="1">
      <c r="A10" s="28" t="s">
        <v>22</v>
      </c>
      <c r="B10" s="29">
        <f>香川２!G22</f>
        <v>11050</v>
      </c>
      <c r="C10" s="30">
        <f>香川２!H22</f>
        <v>0</v>
      </c>
      <c r="D10" s="31">
        <f>香川２!K22</f>
        <v>1050</v>
      </c>
      <c r="E10" s="30">
        <f>香川２!L22</f>
        <v>0</v>
      </c>
      <c r="F10" s="31">
        <f>香川２!O22</f>
        <v>1940</v>
      </c>
      <c r="G10" s="30">
        <f>香川２!P22</f>
        <v>0</v>
      </c>
      <c r="H10" s="31">
        <f>香川２!S22</f>
        <v>210</v>
      </c>
      <c r="I10" s="30">
        <f>香川２!T22</f>
        <v>0</v>
      </c>
      <c r="J10" s="31">
        <f>香川２!W22</f>
        <v>0</v>
      </c>
      <c r="K10" s="30">
        <f>香川２!X22</f>
        <v>0</v>
      </c>
      <c r="L10" s="31"/>
      <c r="M10" s="30"/>
      <c r="N10" s="31">
        <f>SUM(香川２!AA22)</f>
        <v>440</v>
      </c>
      <c r="O10" s="30">
        <f>SUM(香川２!AB22)</f>
        <v>0</v>
      </c>
      <c r="P10" s="32">
        <f t="shared" ref="P10:Q21" si="0">SUM(B10,D10,F10,H10,J10,L10,N10)</f>
        <v>14690</v>
      </c>
      <c r="Q10" s="33">
        <f t="shared" si="0"/>
        <v>0</v>
      </c>
    </row>
    <row r="11" spans="1:17" ht="34.5" customHeight="1">
      <c r="A11" s="28" t="s">
        <v>23</v>
      </c>
      <c r="B11" s="34">
        <f>香川２!G31</f>
        <v>6600</v>
      </c>
      <c r="C11" s="33">
        <f>香川２!H31</f>
        <v>0</v>
      </c>
      <c r="D11" s="35">
        <f>香川２!K31</f>
        <v>900</v>
      </c>
      <c r="E11" s="33">
        <f>香川２!L31</f>
        <v>0</v>
      </c>
      <c r="F11" s="35">
        <f>香川２!O31</f>
        <v>1400</v>
      </c>
      <c r="G11" s="33">
        <f>香川２!P31</f>
        <v>0</v>
      </c>
      <c r="H11" s="35">
        <f>香川２!S31</f>
        <v>165</v>
      </c>
      <c r="I11" s="33">
        <f>香川２!T31</f>
        <v>0</v>
      </c>
      <c r="J11" s="35">
        <f>香川２!W31</f>
        <v>0</v>
      </c>
      <c r="K11" s="33">
        <f>香川２!X31</f>
        <v>0</v>
      </c>
      <c r="L11" s="35"/>
      <c r="M11" s="33"/>
      <c r="N11" s="35">
        <f>SUM(香川２!AA31)</f>
        <v>310</v>
      </c>
      <c r="O11" s="33">
        <f>SUM(香川２!AB31)</f>
        <v>0</v>
      </c>
      <c r="P11" s="32">
        <f t="shared" si="0"/>
        <v>9375</v>
      </c>
      <c r="Q11" s="33">
        <f t="shared" si="0"/>
        <v>0</v>
      </c>
    </row>
    <row r="12" spans="1:17" ht="34.5" customHeight="1">
      <c r="A12" s="28" t="s">
        <v>24</v>
      </c>
      <c r="B12" s="36">
        <f>SUM(香川２!G38)</f>
        <v>5050</v>
      </c>
      <c r="C12" s="37">
        <f>SUM(香川２!H38)</f>
        <v>0</v>
      </c>
      <c r="D12" s="38">
        <f>香川２!K38</f>
        <v>550</v>
      </c>
      <c r="E12" s="37">
        <f>香川２!L38</f>
        <v>0</v>
      </c>
      <c r="F12" s="38">
        <f>香川２!O38</f>
        <v>760</v>
      </c>
      <c r="G12" s="37">
        <f>香川２!P38</f>
        <v>0</v>
      </c>
      <c r="H12" s="38">
        <f>香川２!S38</f>
        <v>80</v>
      </c>
      <c r="I12" s="37">
        <f>香川２!T38</f>
        <v>0</v>
      </c>
      <c r="J12" s="38">
        <f>香川２!W38</f>
        <v>110</v>
      </c>
      <c r="K12" s="37">
        <f>香川２!X38</f>
        <v>0</v>
      </c>
      <c r="L12" s="38"/>
      <c r="M12" s="37"/>
      <c r="N12" s="38">
        <f>香川２!AA38</f>
        <v>260</v>
      </c>
      <c r="O12" s="37">
        <f>香川２!AB38</f>
        <v>0</v>
      </c>
      <c r="P12" s="32">
        <f t="shared" si="0"/>
        <v>6810</v>
      </c>
      <c r="Q12" s="37">
        <f t="shared" si="0"/>
        <v>0</v>
      </c>
    </row>
    <row r="13" spans="1:17" ht="34.5" customHeight="1">
      <c r="A13" s="28" t="s">
        <v>25</v>
      </c>
      <c r="B13" s="34">
        <f>SUM(香川２!G42)</f>
        <v>500</v>
      </c>
      <c r="C13" s="33">
        <f>SUM(香川２!H42)</f>
        <v>0</v>
      </c>
      <c r="D13" s="35">
        <f>香川２!K42</f>
        <v>0</v>
      </c>
      <c r="E13" s="33">
        <f>香川２!L42</f>
        <v>0</v>
      </c>
      <c r="F13" s="35">
        <f>香川２!O42</f>
        <v>0</v>
      </c>
      <c r="G13" s="33">
        <f>香川２!P42</f>
        <v>0</v>
      </c>
      <c r="H13" s="35">
        <f>香川２!S42</f>
        <v>0</v>
      </c>
      <c r="I13" s="33">
        <f>香川２!T42</f>
        <v>0</v>
      </c>
      <c r="J13" s="35">
        <f>香川２!W42</f>
        <v>0</v>
      </c>
      <c r="K13" s="33">
        <f>香川２!X42</f>
        <v>0</v>
      </c>
      <c r="L13" s="35"/>
      <c r="M13" s="33"/>
      <c r="N13" s="35">
        <f>香川２!AA42</f>
        <v>0</v>
      </c>
      <c r="O13" s="33">
        <f>香川２!AB42</f>
        <v>0</v>
      </c>
      <c r="P13" s="32">
        <f t="shared" si="0"/>
        <v>500</v>
      </c>
      <c r="Q13" s="33">
        <f t="shared" si="0"/>
        <v>0</v>
      </c>
    </row>
    <row r="14" spans="1:17" ht="34.5" customHeight="1">
      <c r="A14" s="28" t="s">
        <v>26</v>
      </c>
      <c r="B14" s="34">
        <f>SUM(香川２!G51)</f>
        <v>7700</v>
      </c>
      <c r="C14" s="33">
        <f>SUM(香川２!H51)</f>
        <v>0</v>
      </c>
      <c r="D14" s="35">
        <f>香川２!K51</f>
        <v>770</v>
      </c>
      <c r="E14" s="33">
        <f>香川２!L51</f>
        <v>0</v>
      </c>
      <c r="F14" s="35">
        <f>香川２!O51</f>
        <v>1700</v>
      </c>
      <c r="G14" s="33">
        <f>香川２!P51</f>
        <v>0</v>
      </c>
      <c r="H14" s="35">
        <f>香川２!S51</f>
        <v>160</v>
      </c>
      <c r="I14" s="33">
        <f>香川２!T51</f>
        <v>0</v>
      </c>
      <c r="J14" s="35">
        <f>香川２!W51</f>
        <v>0</v>
      </c>
      <c r="K14" s="33">
        <f>香川２!X51</f>
        <v>0</v>
      </c>
      <c r="L14" s="35"/>
      <c r="M14" s="33"/>
      <c r="N14" s="35">
        <f>香川２!AA51</f>
        <v>355</v>
      </c>
      <c r="O14" s="33">
        <f>香川２!AB51</f>
        <v>0</v>
      </c>
      <c r="P14" s="32">
        <f t="shared" si="0"/>
        <v>10685</v>
      </c>
      <c r="Q14" s="33">
        <f t="shared" si="0"/>
        <v>0</v>
      </c>
    </row>
    <row r="15" spans="1:17" ht="34.5" customHeight="1">
      <c r="A15" s="28" t="s">
        <v>27</v>
      </c>
      <c r="B15" s="34">
        <f>香川２!G62</f>
        <v>8300</v>
      </c>
      <c r="C15" s="33">
        <f>香川２!H62</f>
        <v>0</v>
      </c>
      <c r="D15" s="35">
        <f>香川２!K62</f>
        <v>1390</v>
      </c>
      <c r="E15" s="33">
        <f>香川２!L62</f>
        <v>0</v>
      </c>
      <c r="F15" s="35">
        <f>香川２!O62</f>
        <v>4520</v>
      </c>
      <c r="G15" s="33">
        <f>香川２!P62</f>
        <v>0</v>
      </c>
      <c r="H15" s="35">
        <f>香川２!S62</f>
        <v>250</v>
      </c>
      <c r="I15" s="33">
        <f>香川２!T62</f>
        <v>0</v>
      </c>
      <c r="J15" s="35">
        <f>香川２!W62</f>
        <v>0</v>
      </c>
      <c r="K15" s="33">
        <f>香川２!X62</f>
        <v>0</v>
      </c>
      <c r="L15" s="35"/>
      <c r="M15" s="33"/>
      <c r="N15" s="35">
        <f>香川２!AA62</f>
        <v>550</v>
      </c>
      <c r="O15" s="33">
        <f>香川２!AB62</f>
        <v>0</v>
      </c>
      <c r="P15" s="32">
        <f t="shared" si="0"/>
        <v>15010</v>
      </c>
      <c r="Q15" s="33">
        <f t="shared" si="0"/>
        <v>0</v>
      </c>
    </row>
    <row r="16" spans="1:17" ht="34.5" customHeight="1">
      <c r="A16" s="28" t="s">
        <v>28</v>
      </c>
      <c r="B16" s="34">
        <f>香川３!G21</f>
        <v>14750</v>
      </c>
      <c r="C16" s="33">
        <f>香川３!H21</f>
        <v>0</v>
      </c>
      <c r="D16" s="35">
        <f>香川３!K21</f>
        <v>3480</v>
      </c>
      <c r="E16" s="33">
        <f>香川３!L21</f>
        <v>0</v>
      </c>
      <c r="F16" s="35">
        <f>香川３!O21</f>
        <v>5650</v>
      </c>
      <c r="G16" s="33">
        <f>香川３!P21</f>
        <v>0</v>
      </c>
      <c r="H16" s="35">
        <f>香川３!S21</f>
        <v>2040</v>
      </c>
      <c r="I16" s="33">
        <f>香川３!T21</f>
        <v>0</v>
      </c>
      <c r="J16" s="35">
        <f>香川３!W21</f>
        <v>160</v>
      </c>
      <c r="K16" s="33">
        <f>香川３!X21</f>
        <v>0</v>
      </c>
      <c r="L16" s="35"/>
      <c r="M16" s="33"/>
      <c r="N16" s="35">
        <f>香川３!AA21</f>
        <v>890</v>
      </c>
      <c r="O16" s="33">
        <f>香川３!AB21</f>
        <v>0</v>
      </c>
      <c r="P16" s="32">
        <f t="shared" si="0"/>
        <v>26970</v>
      </c>
      <c r="Q16" s="33">
        <f t="shared" si="0"/>
        <v>0</v>
      </c>
    </row>
    <row r="17" spans="1:17" ht="34.5" customHeight="1">
      <c r="A17" s="28" t="s">
        <v>29</v>
      </c>
      <c r="B17" s="36">
        <f>香川３!G27</f>
        <v>5100</v>
      </c>
      <c r="C17" s="37">
        <f>香川３!H27</f>
        <v>0</v>
      </c>
      <c r="D17" s="38">
        <f>香川３!K27</f>
        <v>660</v>
      </c>
      <c r="E17" s="37">
        <f>香川３!L27</f>
        <v>0</v>
      </c>
      <c r="F17" s="38">
        <f>香川３!O27</f>
        <v>1400</v>
      </c>
      <c r="G17" s="37">
        <f>香川３!P27</f>
        <v>0</v>
      </c>
      <c r="H17" s="38">
        <f>香川３!S27</f>
        <v>220</v>
      </c>
      <c r="I17" s="37">
        <f>香川３!T27</f>
        <v>0</v>
      </c>
      <c r="J17" s="38">
        <f>香川３!W27</f>
        <v>0</v>
      </c>
      <c r="K17" s="37">
        <f>香川３!X27</f>
        <v>0</v>
      </c>
      <c r="L17" s="38"/>
      <c r="M17" s="37"/>
      <c r="N17" s="38">
        <f>香川３!AA27</f>
        <v>210</v>
      </c>
      <c r="O17" s="37">
        <f>香川３!AB27</f>
        <v>0</v>
      </c>
      <c r="P17" s="32">
        <f t="shared" si="0"/>
        <v>7590</v>
      </c>
      <c r="Q17" s="37">
        <f t="shared" si="0"/>
        <v>0</v>
      </c>
    </row>
    <row r="18" spans="1:17" ht="34.5" customHeight="1">
      <c r="A18" s="28" t="s">
        <v>30</v>
      </c>
      <c r="B18" s="36">
        <f>香川３!G35</f>
        <v>8700</v>
      </c>
      <c r="C18" s="37">
        <f>香川３!H35</f>
        <v>0</v>
      </c>
      <c r="D18" s="38">
        <f>香川３!K35</f>
        <v>1460</v>
      </c>
      <c r="E18" s="37">
        <f>香川３!L35</f>
        <v>0</v>
      </c>
      <c r="F18" s="38">
        <f>香川３!O35</f>
        <v>2170</v>
      </c>
      <c r="G18" s="37">
        <f>香川３!P35</f>
        <v>0</v>
      </c>
      <c r="H18" s="38">
        <f>香川３!S35</f>
        <v>250</v>
      </c>
      <c r="I18" s="37">
        <f>香川３!T35</f>
        <v>0</v>
      </c>
      <c r="J18" s="38">
        <f>香川３!W35</f>
        <v>0</v>
      </c>
      <c r="K18" s="37">
        <f>香川３!X35</f>
        <v>0</v>
      </c>
      <c r="L18" s="38"/>
      <c r="M18" s="37"/>
      <c r="N18" s="38">
        <f>香川３!AA35</f>
        <v>410</v>
      </c>
      <c r="O18" s="37">
        <f>香川３!AB35</f>
        <v>0</v>
      </c>
      <c r="P18" s="32">
        <f t="shared" si="0"/>
        <v>12990</v>
      </c>
      <c r="Q18" s="37">
        <f t="shared" si="0"/>
        <v>0</v>
      </c>
    </row>
    <row r="19" spans="1:17" ht="34.5" customHeight="1">
      <c r="A19" s="28" t="s">
        <v>31</v>
      </c>
      <c r="B19" s="34">
        <f>香川３!G42</f>
        <v>9550</v>
      </c>
      <c r="C19" s="33">
        <f>香川３!H42</f>
        <v>0</v>
      </c>
      <c r="D19" s="35">
        <f>香川３!K42</f>
        <v>2800</v>
      </c>
      <c r="E19" s="33">
        <f>香川３!L42</f>
        <v>0</v>
      </c>
      <c r="F19" s="35">
        <f>香川３!O42</f>
        <v>2550</v>
      </c>
      <c r="G19" s="33">
        <f>香川３!P42</f>
        <v>0</v>
      </c>
      <c r="H19" s="35">
        <f>香川３!S42</f>
        <v>260</v>
      </c>
      <c r="I19" s="33">
        <f>香川３!T42</f>
        <v>0</v>
      </c>
      <c r="J19" s="35">
        <f>香川３!W42</f>
        <v>240</v>
      </c>
      <c r="K19" s="33">
        <f>香川３!X42</f>
        <v>0</v>
      </c>
      <c r="L19" s="35"/>
      <c r="M19" s="33"/>
      <c r="N19" s="35">
        <f>香川３!AA42</f>
        <v>600</v>
      </c>
      <c r="O19" s="33">
        <f>香川３!AB42</f>
        <v>0</v>
      </c>
      <c r="P19" s="32">
        <f t="shared" si="0"/>
        <v>16000</v>
      </c>
      <c r="Q19" s="33">
        <f t="shared" si="0"/>
        <v>0</v>
      </c>
    </row>
    <row r="20" spans="1:17" ht="34.5" customHeight="1">
      <c r="A20" s="39" t="s">
        <v>32</v>
      </c>
      <c r="B20" s="34">
        <f>香川３!G52</f>
        <v>12450</v>
      </c>
      <c r="C20" s="33">
        <f>香川３!H52</f>
        <v>0</v>
      </c>
      <c r="D20" s="35">
        <f>香川３!K52</f>
        <v>1460</v>
      </c>
      <c r="E20" s="33">
        <f>香川３!L52</f>
        <v>0</v>
      </c>
      <c r="F20" s="35">
        <f>香川３!O52</f>
        <v>2820</v>
      </c>
      <c r="G20" s="33">
        <f>香川３!P52</f>
        <v>0</v>
      </c>
      <c r="H20" s="35">
        <f>香川３!S52</f>
        <v>200</v>
      </c>
      <c r="I20" s="33">
        <f>香川３!T52</f>
        <v>0</v>
      </c>
      <c r="J20" s="35">
        <f>香川３!W52</f>
        <v>0</v>
      </c>
      <c r="K20" s="33">
        <f>香川３!X52</f>
        <v>0</v>
      </c>
      <c r="L20" s="35"/>
      <c r="M20" s="33"/>
      <c r="N20" s="35">
        <f>香川３!AA52</f>
        <v>420</v>
      </c>
      <c r="O20" s="33">
        <f>香川３!AB52</f>
        <v>0</v>
      </c>
      <c r="P20" s="32">
        <f t="shared" si="0"/>
        <v>17350</v>
      </c>
      <c r="Q20" s="33">
        <f t="shared" si="0"/>
        <v>0</v>
      </c>
    </row>
    <row r="21" spans="1:17" ht="34.5" customHeight="1">
      <c r="A21" s="28" t="s">
        <v>33</v>
      </c>
      <c r="B21" s="34">
        <f>香川３!G59</f>
        <v>5600</v>
      </c>
      <c r="C21" s="33">
        <f>香川３!H59</f>
        <v>0</v>
      </c>
      <c r="D21" s="35">
        <f>香川３!K59</f>
        <v>1170</v>
      </c>
      <c r="E21" s="33">
        <f>香川３!L59</f>
        <v>0</v>
      </c>
      <c r="F21" s="35">
        <f>香川３!O59</f>
        <v>920</v>
      </c>
      <c r="G21" s="33">
        <f>香川３!P59</f>
        <v>0</v>
      </c>
      <c r="H21" s="35">
        <f>香川３!S59</f>
        <v>905</v>
      </c>
      <c r="I21" s="33">
        <f>香川３!T59</f>
        <v>0</v>
      </c>
      <c r="J21" s="35">
        <f>香川３!W59</f>
        <v>1050</v>
      </c>
      <c r="K21" s="33">
        <f>香川３!X59</f>
        <v>0</v>
      </c>
      <c r="L21" s="35"/>
      <c r="M21" s="33"/>
      <c r="N21" s="35">
        <f>香川３!AA59</f>
        <v>450</v>
      </c>
      <c r="O21" s="33">
        <f>香川３!AB59</f>
        <v>0</v>
      </c>
      <c r="P21" s="32">
        <f t="shared" si="0"/>
        <v>10095</v>
      </c>
      <c r="Q21" s="33">
        <f t="shared" si="0"/>
        <v>0</v>
      </c>
    </row>
    <row r="22" spans="1:17" ht="34.5" customHeight="1">
      <c r="A22" s="28"/>
      <c r="B22" s="34"/>
      <c r="C22" s="33"/>
      <c r="D22" s="35"/>
      <c r="E22" s="33"/>
      <c r="F22" s="35"/>
      <c r="G22" s="33"/>
      <c r="H22" s="35"/>
      <c r="I22" s="33"/>
      <c r="J22" s="35"/>
      <c r="K22" s="33"/>
      <c r="L22" s="35"/>
      <c r="M22" s="33"/>
      <c r="N22" s="35"/>
      <c r="O22" s="40"/>
      <c r="P22" s="32"/>
      <c r="Q22" s="33"/>
    </row>
    <row r="23" spans="1:17" ht="34.5" customHeight="1">
      <c r="A23" s="41"/>
      <c r="B23" s="34"/>
      <c r="C23" s="33"/>
      <c r="D23" s="35"/>
      <c r="E23" s="33"/>
      <c r="F23" s="35"/>
      <c r="G23" s="33"/>
      <c r="H23" s="35"/>
      <c r="I23" s="33"/>
      <c r="J23" s="35"/>
      <c r="K23" s="33"/>
      <c r="L23" s="35">
        <f>香川１!O45</f>
        <v>0</v>
      </c>
      <c r="M23" s="33"/>
      <c r="N23" s="35"/>
      <c r="O23" s="40"/>
      <c r="P23" s="32"/>
      <c r="Q23" s="33"/>
    </row>
    <row r="24" spans="1:17" ht="34.5" customHeight="1">
      <c r="A24" s="28"/>
      <c r="B24" s="34"/>
      <c r="C24" s="33"/>
      <c r="D24" s="35"/>
      <c r="E24" s="33"/>
      <c r="F24" s="35"/>
      <c r="G24" s="33"/>
      <c r="H24" s="35"/>
      <c r="I24" s="33"/>
      <c r="J24" s="35"/>
      <c r="K24" s="33"/>
      <c r="L24" s="35"/>
      <c r="M24" s="33"/>
      <c r="N24" s="35"/>
      <c r="O24" s="40"/>
      <c r="P24" s="32"/>
      <c r="Q24" s="33"/>
    </row>
    <row r="25" spans="1:17" ht="34.5" customHeight="1">
      <c r="A25" s="28"/>
      <c r="B25" s="34"/>
      <c r="C25" s="33"/>
      <c r="D25" s="35"/>
      <c r="E25" s="33"/>
      <c r="F25" s="35"/>
      <c r="G25" s="33"/>
      <c r="H25" s="35"/>
      <c r="I25" s="33"/>
      <c r="J25" s="35"/>
      <c r="K25" s="33"/>
      <c r="L25" s="35"/>
      <c r="M25" s="33"/>
      <c r="N25" s="35"/>
      <c r="O25" s="40"/>
      <c r="P25" s="32"/>
      <c r="Q25" s="33"/>
    </row>
    <row r="26" spans="1:17" ht="34.5" customHeight="1">
      <c r="A26" s="28"/>
      <c r="B26" s="34"/>
      <c r="C26" s="33"/>
      <c r="D26" s="35"/>
      <c r="E26" s="33"/>
      <c r="F26" s="35"/>
      <c r="G26" s="33"/>
      <c r="H26" s="35"/>
      <c r="I26" s="33"/>
      <c r="J26" s="35"/>
      <c r="K26" s="33"/>
      <c r="L26" s="35"/>
      <c r="M26" s="33"/>
      <c r="N26" s="35"/>
      <c r="O26" s="40"/>
      <c r="P26" s="32"/>
      <c r="Q26" s="33"/>
    </row>
    <row r="27" spans="1:17" ht="34.5" customHeight="1">
      <c r="A27" s="28"/>
      <c r="B27" s="34"/>
      <c r="C27" s="33"/>
      <c r="D27" s="35"/>
      <c r="E27" s="33"/>
      <c r="F27" s="35"/>
      <c r="G27" s="33"/>
      <c r="H27" s="35"/>
      <c r="I27" s="33"/>
      <c r="J27" s="35"/>
      <c r="K27" s="33"/>
      <c r="L27" s="35"/>
      <c r="M27" s="33"/>
      <c r="N27" s="35"/>
      <c r="O27" s="40"/>
      <c r="P27" s="32"/>
      <c r="Q27" s="33"/>
    </row>
    <row r="28" spans="1:17" ht="34.5" customHeight="1">
      <c r="A28" s="28"/>
      <c r="B28" s="34"/>
      <c r="C28" s="33"/>
      <c r="D28" s="35"/>
      <c r="E28" s="33"/>
      <c r="F28" s="35"/>
      <c r="G28" s="33"/>
      <c r="H28" s="35"/>
      <c r="I28" s="33"/>
      <c r="J28" s="35"/>
      <c r="K28" s="33"/>
      <c r="L28" s="35"/>
      <c r="M28" s="33"/>
      <c r="N28" s="35"/>
      <c r="O28" s="40"/>
      <c r="P28" s="32"/>
      <c r="Q28" s="33"/>
    </row>
    <row r="29" spans="1:17" ht="34.5" customHeight="1">
      <c r="A29" s="28"/>
      <c r="B29" s="34"/>
      <c r="C29" s="33"/>
      <c r="D29" s="35"/>
      <c r="E29" s="33"/>
      <c r="F29" s="35"/>
      <c r="G29" s="33"/>
      <c r="H29" s="35"/>
      <c r="I29" s="33"/>
      <c r="J29" s="35"/>
      <c r="K29" s="33"/>
      <c r="L29" s="35"/>
      <c r="M29" s="33"/>
      <c r="N29" s="35"/>
      <c r="O29" s="40"/>
      <c r="P29" s="32"/>
      <c r="Q29" s="33"/>
    </row>
    <row r="30" spans="1:17" ht="34.5" customHeight="1">
      <c r="A30" s="28"/>
      <c r="B30" s="34"/>
      <c r="C30" s="33"/>
      <c r="D30" s="35"/>
      <c r="E30" s="33"/>
      <c r="F30" s="35"/>
      <c r="G30" s="33"/>
      <c r="H30" s="35"/>
      <c r="I30" s="33"/>
      <c r="J30" s="35"/>
      <c r="K30" s="33"/>
      <c r="L30" s="35"/>
      <c r="M30" s="33"/>
      <c r="N30" s="35"/>
      <c r="O30" s="40"/>
      <c r="P30" s="32"/>
      <c r="Q30" s="33"/>
    </row>
    <row r="31" spans="1:17" ht="34.5" customHeight="1">
      <c r="A31" s="28"/>
      <c r="B31" s="34"/>
      <c r="C31" s="33"/>
      <c r="D31" s="35"/>
      <c r="E31" s="33"/>
      <c r="F31" s="35"/>
      <c r="G31" s="33"/>
      <c r="H31" s="35"/>
      <c r="I31" s="33"/>
      <c r="J31" s="35"/>
      <c r="K31" s="33"/>
      <c r="L31" s="35"/>
      <c r="M31" s="33"/>
      <c r="N31" s="35"/>
      <c r="O31" s="40"/>
      <c r="P31" s="32"/>
      <c r="Q31" s="33"/>
    </row>
    <row r="32" spans="1:17" ht="34.5" customHeight="1">
      <c r="A32" s="28"/>
      <c r="B32" s="34"/>
      <c r="C32" s="33"/>
      <c r="D32" s="35"/>
      <c r="E32" s="33"/>
      <c r="F32" s="35"/>
      <c r="G32" s="33"/>
      <c r="H32" s="35"/>
      <c r="I32" s="33"/>
      <c r="J32" s="35"/>
      <c r="K32" s="33"/>
      <c r="L32" s="35"/>
      <c r="M32" s="33"/>
      <c r="N32" s="35"/>
      <c r="O32" s="40"/>
      <c r="P32" s="32"/>
      <c r="Q32" s="33"/>
    </row>
    <row r="33" spans="1:17" ht="34.5" customHeight="1">
      <c r="A33" s="42"/>
      <c r="B33" s="43"/>
      <c r="C33" s="44"/>
      <c r="D33" s="45"/>
      <c r="E33" s="44"/>
      <c r="F33" s="45"/>
      <c r="G33" s="44"/>
      <c r="H33" s="45"/>
      <c r="I33" s="44"/>
      <c r="J33" s="45"/>
      <c r="K33" s="44"/>
      <c r="L33" s="45"/>
      <c r="M33" s="44"/>
      <c r="N33" s="45"/>
      <c r="O33" s="46"/>
      <c r="P33" s="47"/>
      <c r="Q33" s="44"/>
    </row>
    <row r="34" spans="1:17" ht="34.5" customHeight="1">
      <c r="A34" s="48" t="s">
        <v>34</v>
      </c>
      <c r="B34" s="49">
        <f t="shared" ref="B34:O34" si="1">SUM(B9:B33)</f>
        <v>172650</v>
      </c>
      <c r="C34" s="50">
        <f>SUM(C9:C33)</f>
        <v>0</v>
      </c>
      <c r="D34" s="51">
        <f t="shared" si="1"/>
        <v>28735</v>
      </c>
      <c r="E34" s="50">
        <f>SUM(E9:E33)</f>
        <v>0</v>
      </c>
      <c r="F34" s="51">
        <f t="shared" si="1"/>
        <v>40420</v>
      </c>
      <c r="G34" s="50">
        <f t="shared" si="1"/>
        <v>0</v>
      </c>
      <c r="H34" s="51">
        <f t="shared" si="1"/>
        <v>9040</v>
      </c>
      <c r="I34" s="50">
        <f t="shared" si="1"/>
        <v>0</v>
      </c>
      <c r="J34" s="51">
        <f t="shared" si="1"/>
        <v>3450</v>
      </c>
      <c r="K34" s="50">
        <f t="shared" si="1"/>
        <v>0</v>
      </c>
      <c r="L34" s="51">
        <f t="shared" si="1"/>
        <v>0</v>
      </c>
      <c r="M34" s="50">
        <f t="shared" si="1"/>
        <v>0</v>
      </c>
      <c r="N34" s="51">
        <f t="shared" si="1"/>
        <v>10655</v>
      </c>
      <c r="O34" s="52">
        <f t="shared" si="1"/>
        <v>0</v>
      </c>
      <c r="P34" s="53">
        <f>SUM(B34,D34,F34,H34,J34,L34,N34)</f>
        <v>264950</v>
      </c>
      <c r="Q34" s="54">
        <f>SUM(C34,E34,G34,I34,K34,M34,O34)</f>
        <v>0</v>
      </c>
    </row>
    <row r="35" spans="1:17" ht="13.5" customHeight="1">
      <c r="P35" s="691" t="str">
        <f>香川１!AB63</f>
        <v>(2025.4)</v>
      </c>
      <c r="Q35" s="691"/>
    </row>
  </sheetData>
  <mergeCells count="13">
    <mergeCell ref="A6:A8"/>
    <mergeCell ref="P6:Q7"/>
    <mergeCell ref="P35:Q35"/>
    <mergeCell ref="A3:D3"/>
    <mergeCell ref="E3:H3"/>
    <mergeCell ref="I3:J3"/>
    <mergeCell ref="K3:M3"/>
    <mergeCell ref="N3:Q3"/>
    <mergeCell ref="A4:C4"/>
    <mergeCell ref="E4:H4"/>
    <mergeCell ref="I4:J4"/>
    <mergeCell ref="K4:L4"/>
    <mergeCell ref="N4:Q4"/>
  </mergeCells>
  <phoneticPr fontId="3"/>
  <hyperlinks>
    <hyperlink ref="A11" location="香川２!A1" display="東かがわ市"/>
    <hyperlink ref="A12" location="香川２!A1" display="香川２!A1"/>
    <hyperlink ref="A13" location="香川２!A1" display="香川２!A1"/>
    <hyperlink ref="A14" location="香川２!A1" display="香川２!A1"/>
    <hyperlink ref="A15" location="香川２!A1" display="香川２!A1"/>
    <hyperlink ref="A16" location="香川３!A1" display="香川３!A1"/>
    <hyperlink ref="A17" location="香川３!A1" display="香川３!A1"/>
    <hyperlink ref="A18" location="香川３!A1" display="香川３!A1"/>
    <hyperlink ref="A19" location="香川３!A1" display="香川３!A1"/>
    <hyperlink ref="A20" location="香川３!A1" display="三豊市"/>
    <hyperlink ref="A21" location="香川３!A1" display="香川３!A1"/>
    <hyperlink ref="A10" location="香川２!A1" display="香川２!A1"/>
    <hyperlink ref="A9" location="香川１!A1" display="高松市"/>
  </hyperlinks>
  <printOptions horizontalCentered="1"/>
  <pageMargins left="0" right="0" top="0.98425196850393704" bottom="0" header="0" footer="0"/>
  <pageSetup paperSize="9" scale="72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J86"/>
  <sheetViews>
    <sheetView showGridLines="0" showZeros="0" zoomScale="85" zoomScaleNormal="85" workbookViewId="0">
      <pane xSplit="1" topLeftCell="B1" activePane="topRight" state="frozen"/>
      <selection activeCell="I17" sqref="I17"/>
      <selection pane="topRight" activeCell="A8" sqref="A8:G11"/>
    </sheetView>
  </sheetViews>
  <sheetFormatPr defaultColWidth="8.375" defaultRowHeight="13.5" outlineLevelCol="1"/>
  <cols>
    <col min="1" max="1" width="8.375" style="55" customWidth="1"/>
    <col min="2" max="2" width="9" style="55" customWidth="1"/>
    <col min="3" max="3" width="7.625" style="56" customWidth="1"/>
    <col min="4" max="4" width="7.625" style="55" customWidth="1"/>
    <col min="5" max="5" width="7.625" style="55" customWidth="1" outlineLevel="1"/>
    <col min="6" max="6" width="9" style="55" customWidth="1"/>
    <col min="7" max="7" width="7.625" style="56" customWidth="1"/>
    <col min="8" max="8" width="7.625" style="55" customWidth="1"/>
    <col min="9" max="9" width="7.625" style="55" customWidth="1" outlineLevel="1"/>
    <col min="10" max="10" width="9" style="55" customWidth="1"/>
    <col min="11" max="11" width="7.625" style="56" customWidth="1"/>
    <col min="12" max="12" width="7.625" style="55" customWidth="1"/>
    <col min="13" max="13" width="7.625" style="55" customWidth="1" outlineLevel="1"/>
    <col min="14" max="14" width="9" style="55" customWidth="1"/>
    <col min="15" max="15" width="7.625" style="56" customWidth="1"/>
    <col min="16" max="16" width="7.625" style="55" customWidth="1"/>
    <col min="17" max="17" width="7.625" style="55" customWidth="1" outlineLevel="1"/>
    <col min="18" max="18" width="9" style="55" customWidth="1"/>
    <col min="19" max="19" width="7.625" style="56" customWidth="1"/>
    <col min="20" max="20" width="7.625" style="55" customWidth="1"/>
    <col min="21" max="21" width="7.625" style="55" customWidth="1" outlineLevel="1"/>
    <col min="22" max="22" width="9" style="55" customWidth="1"/>
    <col min="23" max="23" width="7.625" style="56" customWidth="1"/>
    <col min="24" max="24" width="7.625" style="55" customWidth="1"/>
    <col min="25" max="25" width="7.625" style="55" customWidth="1" outlineLevel="1"/>
    <col min="26" max="26" width="9" style="55" customWidth="1"/>
    <col min="27" max="28" width="7.625" style="55" customWidth="1"/>
    <col min="29" max="29" width="7.625" style="55" customWidth="1" outlineLevel="1"/>
    <col min="30" max="30" width="1.625" style="55" customWidth="1"/>
    <col min="31" max="31" width="3.375" style="55" customWidth="1"/>
    <col min="32" max="16384" width="8.375" style="55"/>
  </cols>
  <sheetData>
    <row r="1" spans="1:31" ht="13.5" customHeight="1">
      <c r="W1" s="729"/>
      <c r="X1" s="729"/>
      <c r="Y1" s="729"/>
      <c r="Z1" s="729"/>
      <c r="AA1" s="729"/>
      <c r="AB1" s="729"/>
      <c r="AC1" s="729"/>
      <c r="AD1" s="729"/>
    </row>
    <row r="2" spans="1:31" ht="13.5" customHeight="1">
      <c r="W2" s="729"/>
      <c r="X2" s="729"/>
      <c r="Y2" s="729"/>
      <c r="Z2" s="729"/>
      <c r="AA2" s="729"/>
      <c r="AB2" s="729"/>
      <c r="AC2" s="729"/>
      <c r="AD2" s="729"/>
    </row>
    <row r="3" spans="1:31">
      <c r="W3" s="729"/>
      <c r="X3" s="729"/>
      <c r="Y3" s="729"/>
      <c r="Z3" s="729"/>
      <c r="AA3" s="729"/>
      <c r="AB3" s="729"/>
      <c r="AC3" s="729"/>
      <c r="AD3" s="729"/>
    </row>
    <row r="4" spans="1:31" ht="13.5" customHeight="1">
      <c r="W4" s="730"/>
      <c r="X4" s="730"/>
      <c r="Y4" s="730"/>
      <c r="Z4" s="730"/>
      <c r="AA4" s="730"/>
      <c r="AB4" s="730"/>
      <c r="AC4" s="730"/>
      <c r="AD4" s="730"/>
    </row>
    <row r="5" spans="1:31">
      <c r="W5" s="730"/>
      <c r="X5" s="730"/>
      <c r="Y5" s="730"/>
      <c r="Z5" s="730"/>
      <c r="AA5" s="730"/>
      <c r="AB5" s="730"/>
      <c r="AC5" s="730"/>
      <c r="AD5" s="730"/>
    </row>
    <row r="6" spans="1:31" ht="12" customHeight="1" thickBot="1">
      <c r="W6" s="730"/>
      <c r="X6" s="730"/>
      <c r="Y6" s="730"/>
      <c r="Z6" s="730"/>
      <c r="AA6" s="730"/>
      <c r="AB6" s="730"/>
      <c r="AC6" s="730"/>
      <c r="AD6" s="730"/>
    </row>
    <row r="7" spans="1:31" ht="16.5" customHeight="1">
      <c r="A7" s="731" t="s">
        <v>35</v>
      </c>
      <c r="B7" s="732"/>
      <c r="C7" s="732"/>
      <c r="D7" s="732"/>
      <c r="E7" s="732"/>
      <c r="F7" s="732"/>
      <c r="G7" s="732"/>
      <c r="H7" s="732"/>
      <c r="I7" s="732" t="s">
        <v>36</v>
      </c>
      <c r="J7" s="732"/>
      <c r="K7" s="732"/>
      <c r="L7" s="732"/>
      <c r="M7" s="732"/>
      <c r="N7" s="732"/>
      <c r="O7" s="57" t="s">
        <v>37</v>
      </c>
      <c r="P7" s="58"/>
      <c r="Q7" s="732" t="s">
        <v>38</v>
      </c>
      <c r="R7" s="732"/>
      <c r="S7" s="733"/>
      <c r="T7" s="732"/>
      <c r="U7" s="732"/>
      <c r="V7" s="732"/>
      <c r="W7" s="57" t="s">
        <v>39</v>
      </c>
      <c r="X7" s="58"/>
      <c r="Y7" s="58"/>
      <c r="Z7" s="58"/>
      <c r="AA7" s="58"/>
      <c r="AB7" s="58"/>
      <c r="AC7" s="59"/>
      <c r="AD7" s="60"/>
    </row>
    <row r="8" spans="1:31" ht="12.75" customHeight="1">
      <c r="A8" s="734"/>
      <c r="B8" s="735"/>
      <c r="C8" s="735"/>
      <c r="D8" s="735"/>
      <c r="E8" s="735"/>
      <c r="F8" s="735"/>
      <c r="G8" s="736"/>
      <c r="H8" s="740" t="s">
        <v>40</v>
      </c>
      <c r="I8" s="742"/>
      <c r="J8" s="742"/>
      <c r="K8" s="742"/>
      <c r="L8" s="742"/>
      <c r="M8" s="742"/>
      <c r="N8" s="742"/>
      <c r="O8" s="744"/>
      <c r="P8" s="744"/>
      <c r="Q8" s="746" t="s">
        <v>41</v>
      </c>
      <c r="R8" s="746"/>
      <c r="S8" s="747"/>
      <c r="T8" s="61" t="s">
        <v>42</v>
      </c>
      <c r="U8" s="61"/>
      <c r="V8" s="61"/>
      <c r="W8" s="709"/>
      <c r="X8" s="709"/>
      <c r="Y8" s="709"/>
      <c r="Z8" s="709"/>
      <c r="AA8" s="709"/>
      <c r="AB8" s="709"/>
      <c r="AC8" s="710"/>
      <c r="AD8" s="60"/>
    </row>
    <row r="9" spans="1:31" ht="21" customHeight="1">
      <c r="A9" s="734"/>
      <c r="B9" s="735"/>
      <c r="C9" s="735"/>
      <c r="D9" s="735"/>
      <c r="E9" s="735"/>
      <c r="F9" s="735"/>
      <c r="G9" s="736"/>
      <c r="H9" s="740"/>
      <c r="I9" s="742"/>
      <c r="J9" s="742"/>
      <c r="K9" s="742"/>
      <c r="L9" s="742"/>
      <c r="M9" s="742"/>
      <c r="N9" s="742"/>
      <c r="O9" s="744"/>
      <c r="P9" s="744"/>
      <c r="Q9" s="713">
        <f>SUM(H46,L46,P46,T46,X46,H51,L51,P51,T51,X51,AB51,H56,L56,P56,T56,X56,AB56,H60,L60,P60,T60,X60,AB60,AB46,P45)</f>
        <v>0</v>
      </c>
      <c r="R9" s="714"/>
      <c r="S9" s="714"/>
      <c r="T9" s="717">
        <f>SUM(Q9,香川２!Q9,香川３!Q9)</f>
        <v>0</v>
      </c>
      <c r="U9" s="718"/>
      <c r="V9" s="719"/>
      <c r="W9" s="709"/>
      <c r="X9" s="709"/>
      <c r="Y9" s="709"/>
      <c r="Z9" s="709"/>
      <c r="AA9" s="709"/>
      <c r="AB9" s="709"/>
      <c r="AC9" s="710"/>
      <c r="AD9" s="60"/>
    </row>
    <row r="10" spans="1:31" s="63" customFormat="1" ht="18" customHeight="1">
      <c r="A10" s="734"/>
      <c r="B10" s="735"/>
      <c r="C10" s="735"/>
      <c r="D10" s="735"/>
      <c r="E10" s="735"/>
      <c r="F10" s="735"/>
      <c r="G10" s="736"/>
      <c r="H10" s="740"/>
      <c r="I10" s="742"/>
      <c r="J10" s="742"/>
      <c r="K10" s="742"/>
      <c r="L10" s="742"/>
      <c r="M10" s="742"/>
      <c r="N10" s="742"/>
      <c r="O10" s="744"/>
      <c r="P10" s="744"/>
      <c r="Q10" s="715"/>
      <c r="R10" s="716"/>
      <c r="S10" s="716"/>
      <c r="T10" s="720"/>
      <c r="U10" s="721"/>
      <c r="V10" s="722"/>
      <c r="W10" s="709"/>
      <c r="X10" s="709"/>
      <c r="Y10" s="709"/>
      <c r="Z10" s="709"/>
      <c r="AA10" s="709"/>
      <c r="AB10" s="709"/>
      <c r="AC10" s="710"/>
      <c r="AD10" s="62"/>
    </row>
    <row r="11" spans="1:31" ht="6.75" customHeight="1" thickBot="1">
      <c r="A11" s="737"/>
      <c r="B11" s="738"/>
      <c r="C11" s="738"/>
      <c r="D11" s="738"/>
      <c r="E11" s="738"/>
      <c r="F11" s="738"/>
      <c r="G11" s="739"/>
      <c r="H11" s="741"/>
      <c r="I11" s="743"/>
      <c r="J11" s="743"/>
      <c r="K11" s="743"/>
      <c r="L11" s="743"/>
      <c r="M11" s="743"/>
      <c r="N11" s="743"/>
      <c r="O11" s="745"/>
      <c r="P11" s="745"/>
      <c r="Q11" s="64"/>
      <c r="R11" s="65"/>
      <c r="S11" s="66"/>
      <c r="T11" s="67"/>
      <c r="U11" s="68"/>
      <c r="V11" s="69"/>
      <c r="W11" s="711"/>
      <c r="X11" s="711"/>
      <c r="Y11" s="711"/>
      <c r="Z11" s="711"/>
      <c r="AA11" s="711"/>
      <c r="AB11" s="711"/>
      <c r="AC11" s="712"/>
      <c r="AD11" s="60"/>
    </row>
    <row r="12" spans="1:31" ht="10.5" customHeight="1" thickBot="1"/>
    <row r="13" spans="1:31" s="84" customFormat="1" ht="18" customHeight="1" thickBot="1">
      <c r="A13" s="70"/>
      <c r="B13" s="71" t="s">
        <v>43</v>
      </c>
      <c r="C13" s="72"/>
      <c r="D13" s="73"/>
      <c r="E13" s="73"/>
      <c r="F13" s="73"/>
      <c r="G13" s="72"/>
      <c r="H13" s="74"/>
      <c r="I13" s="75"/>
      <c r="J13" s="71" t="s">
        <v>44</v>
      </c>
      <c r="K13" s="72"/>
      <c r="L13" s="74"/>
      <c r="M13" s="76"/>
      <c r="N13" s="77" t="s">
        <v>45</v>
      </c>
      <c r="O13" s="72"/>
      <c r="P13" s="78"/>
      <c r="Q13" s="76"/>
      <c r="R13" s="71" t="s">
        <v>46</v>
      </c>
      <c r="S13" s="72"/>
      <c r="T13" s="74"/>
      <c r="U13" s="76"/>
      <c r="V13" s="71" t="s">
        <v>47</v>
      </c>
      <c r="W13" s="72"/>
      <c r="X13" s="74"/>
      <c r="Y13" s="76"/>
      <c r="Z13" s="79" t="s">
        <v>48</v>
      </c>
      <c r="AA13" s="80"/>
      <c r="AB13" s="81"/>
      <c r="AC13" s="82"/>
      <c r="AD13" s="83"/>
      <c r="AE13" s="723" t="s">
        <v>49</v>
      </c>
    </row>
    <row r="14" spans="1:31" ht="15.75" customHeight="1">
      <c r="A14" s="85"/>
      <c r="B14" s="86" t="s">
        <v>50</v>
      </c>
      <c r="C14" s="87" t="s">
        <v>51</v>
      </c>
      <c r="D14" s="88" t="s">
        <v>20</v>
      </c>
      <c r="E14" s="89" t="s">
        <v>52</v>
      </c>
      <c r="F14" s="90" t="s">
        <v>50</v>
      </c>
      <c r="G14" s="87" t="s">
        <v>51</v>
      </c>
      <c r="H14" s="91" t="s">
        <v>20</v>
      </c>
      <c r="I14" s="89" t="s">
        <v>52</v>
      </c>
      <c r="J14" s="90" t="s">
        <v>50</v>
      </c>
      <c r="K14" s="87" t="s">
        <v>51</v>
      </c>
      <c r="L14" s="91" t="s">
        <v>20</v>
      </c>
      <c r="M14" s="92" t="s">
        <v>52</v>
      </c>
      <c r="N14" s="90" t="s">
        <v>50</v>
      </c>
      <c r="O14" s="87" t="s">
        <v>51</v>
      </c>
      <c r="P14" s="91" t="s">
        <v>20</v>
      </c>
      <c r="Q14" s="92" t="s">
        <v>52</v>
      </c>
      <c r="R14" s="90" t="s">
        <v>50</v>
      </c>
      <c r="S14" s="87" t="s">
        <v>51</v>
      </c>
      <c r="T14" s="91" t="s">
        <v>20</v>
      </c>
      <c r="U14" s="92" t="s">
        <v>52</v>
      </c>
      <c r="V14" s="90" t="s">
        <v>50</v>
      </c>
      <c r="W14" s="87" t="s">
        <v>51</v>
      </c>
      <c r="X14" s="91" t="s">
        <v>20</v>
      </c>
      <c r="Y14" s="92" t="s">
        <v>52</v>
      </c>
      <c r="Z14" s="90" t="s">
        <v>50</v>
      </c>
      <c r="AA14" s="90" t="s">
        <v>51</v>
      </c>
      <c r="AB14" s="91" t="s">
        <v>20</v>
      </c>
      <c r="AC14" s="93" t="s">
        <v>52</v>
      </c>
      <c r="AD14" s="94"/>
      <c r="AE14" s="723"/>
    </row>
    <row r="15" spans="1:31" ht="13.5" customHeight="1">
      <c r="A15" s="724" t="s">
        <v>21</v>
      </c>
      <c r="B15" s="95" t="s">
        <v>53</v>
      </c>
      <c r="C15" s="96">
        <v>2100</v>
      </c>
      <c r="D15" s="97"/>
      <c r="E15" s="98"/>
      <c r="F15" s="99" t="s">
        <v>54</v>
      </c>
      <c r="G15" s="96">
        <v>2600</v>
      </c>
      <c r="H15" s="100"/>
      <c r="I15" s="98"/>
      <c r="J15" s="101" t="s">
        <v>55</v>
      </c>
      <c r="K15" s="102">
        <v>1400</v>
      </c>
      <c r="L15" s="103"/>
      <c r="M15" s="104"/>
      <c r="N15" s="101" t="s">
        <v>56</v>
      </c>
      <c r="O15" s="96">
        <v>300</v>
      </c>
      <c r="P15" s="100"/>
      <c r="Q15" s="104"/>
      <c r="R15" s="101" t="s">
        <v>57</v>
      </c>
      <c r="S15" s="102">
        <v>700</v>
      </c>
      <c r="T15" s="100"/>
      <c r="U15" s="104"/>
      <c r="V15" s="101" t="s">
        <v>58</v>
      </c>
      <c r="W15" s="102">
        <v>880</v>
      </c>
      <c r="X15" s="100"/>
      <c r="Y15" s="104"/>
      <c r="Z15" s="101" t="s">
        <v>55</v>
      </c>
      <c r="AA15" s="105">
        <v>970</v>
      </c>
      <c r="AB15" s="100"/>
      <c r="AC15" s="104"/>
      <c r="AD15" s="94"/>
      <c r="AE15" s="723"/>
    </row>
    <row r="16" spans="1:31" ht="13.5" customHeight="1">
      <c r="A16" s="725"/>
      <c r="B16" s="95" t="s">
        <v>59</v>
      </c>
      <c r="C16" s="96">
        <v>2900</v>
      </c>
      <c r="D16" s="97"/>
      <c r="E16" s="98"/>
      <c r="F16" s="106" t="s">
        <v>60</v>
      </c>
      <c r="G16" s="96">
        <v>3000</v>
      </c>
      <c r="H16" s="100"/>
      <c r="I16" s="98"/>
      <c r="J16" s="107" t="s">
        <v>61</v>
      </c>
      <c r="K16" s="102">
        <v>830</v>
      </c>
      <c r="L16" s="100"/>
      <c r="M16" s="104"/>
      <c r="N16" s="101" t="s">
        <v>58</v>
      </c>
      <c r="O16" s="96">
        <v>1750</v>
      </c>
      <c r="P16" s="100"/>
      <c r="Q16" s="104"/>
      <c r="R16" s="101" t="s">
        <v>62</v>
      </c>
      <c r="S16" s="102">
        <v>800</v>
      </c>
      <c r="T16" s="100"/>
      <c r="U16" s="104"/>
      <c r="V16" s="101" t="s">
        <v>57</v>
      </c>
      <c r="W16" s="102">
        <v>100</v>
      </c>
      <c r="X16" s="100"/>
      <c r="Y16" s="104"/>
      <c r="Z16" s="107" t="s">
        <v>61</v>
      </c>
      <c r="AA16" s="105">
        <v>550</v>
      </c>
      <c r="AB16" s="100"/>
      <c r="AC16" s="104"/>
      <c r="AD16" s="94"/>
      <c r="AE16" s="723"/>
    </row>
    <row r="17" spans="1:36" ht="13.5" customHeight="1">
      <c r="A17" s="725"/>
      <c r="B17" s="95" t="s">
        <v>63</v>
      </c>
      <c r="C17" s="96">
        <v>1950</v>
      </c>
      <c r="D17" s="97"/>
      <c r="E17" s="98"/>
      <c r="F17" s="99" t="s">
        <v>64</v>
      </c>
      <c r="G17" s="96">
        <v>2850</v>
      </c>
      <c r="H17" s="100"/>
      <c r="I17" s="108"/>
      <c r="J17" s="107" t="s">
        <v>65</v>
      </c>
      <c r="K17" s="102">
        <v>720</v>
      </c>
      <c r="L17" s="100"/>
      <c r="M17" s="109"/>
      <c r="N17" s="101" t="s">
        <v>66</v>
      </c>
      <c r="O17" s="96">
        <v>2300</v>
      </c>
      <c r="P17" s="100"/>
      <c r="Q17" s="109"/>
      <c r="R17" s="101" t="s">
        <v>67</v>
      </c>
      <c r="S17" s="102">
        <v>600</v>
      </c>
      <c r="T17" s="100"/>
      <c r="U17" s="104"/>
      <c r="V17" s="101" t="s">
        <v>67</v>
      </c>
      <c r="W17" s="102">
        <v>300</v>
      </c>
      <c r="X17" s="100"/>
      <c r="Y17" s="104"/>
      <c r="Z17" s="107" t="s">
        <v>65</v>
      </c>
      <c r="AA17" s="105">
        <v>150</v>
      </c>
      <c r="AB17" s="100"/>
      <c r="AC17" s="104"/>
      <c r="AD17" s="94"/>
      <c r="AE17" s="723"/>
    </row>
    <row r="18" spans="1:36" ht="13.5" customHeight="1">
      <c r="A18" s="725"/>
      <c r="B18" s="95" t="s">
        <v>68</v>
      </c>
      <c r="C18" s="96">
        <v>2750</v>
      </c>
      <c r="D18" s="97"/>
      <c r="E18" s="98"/>
      <c r="F18" s="99" t="s">
        <v>69</v>
      </c>
      <c r="G18" s="96">
        <v>1850</v>
      </c>
      <c r="H18" s="100"/>
      <c r="I18" s="108"/>
      <c r="J18" s="107" t="s">
        <v>70</v>
      </c>
      <c r="K18" s="102">
        <v>650</v>
      </c>
      <c r="L18" s="100"/>
      <c r="M18" s="109"/>
      <c r="N18" s="110" t="s">
        <v>71</v>
      </c>
      <c r="O18" s="96">
        <v>1000</v>
      </c>
      <c r="P18" s="100"/>
      <c r="Q18" s="109"/>
      <c r="R18" s="101" t="s">
        <v>72</v>
      </c>
      <c r="S18" s="96">
        <v>300</v>
      </c>
      <c r="T18" s="100"/>
      <c r="U18" s="104"/>
      <c r="V18" s="101" t="s">
        <v>73</v>
      </c>
      <c r="W18" s="96">
        <v>100</v>
      </c>
      <c r="X18" s="100"/>
      <c r="Y18" s="109"/>
      <c r="Z18" s="107" t="s">
        <v>70</v>
      </c>
      <c r="AA18" s="105">
        <v>200</v>
      </c>
      <c r="AB18" s="100"/>
      <c r="AC18" s="104"/>
      <c r="AD18" s="94"/>
    </row>
    <row r="19" spans="1:36" ht="13.5" customHeight="1">
      <c r="A19" s="725"/>
      <c r="B19" s="95" t="s">
        <v>74</v>
      </c>
      <c r="C19" s="96">
        <v>2100</v>
      </c>
      <c r="D19" s="97"/>
      <c r="E19" s="98"/>
      <c r="F19" s="99" t="s">
        <v>75</v>
      </c>
      <c r="G19" s="96">
        <v>2600</v>
      </c>
      <c r="H19" s="100"/>
      <c r="I19" s="108"/>
      <c r="J19" s="111" t="s">
        <v>76</v>
      </c>
      <c r="K19" s="112">
        <v>1500</v>
      </c>
      <c r="L19" s="113"/>
      <c r="M19" s="114"/>
      <c r="N19" s="101" t="s">
        <v>67</v>
      </c>
      <c r="O19" s="102">
        <v>1350</v>
      </c>
      <c r="P19" s="100"/>
      <c r="Q19" s="109"/>
      <c r="R19" s="101" t="s">
        <v>77</v>
      </c>
      <c r="S19" s="102">
        <v>400</v>
      </c>
      <c r="T19" s="100"/>
      <c r="U19" s="104"/>
      <c r="V19" s="101" t="s">
        <v>78</v>
      </c>
      <c r="W19" s="102">
        <v>300</v>
      </c>
      <c r="X19" s="100"/>
      <c r="Y19" s="104"/>
      <c r="Z19" s="107" t="s">
        <v>76</v>
      </c>
      <c r="AA19" s="115">
        <v>840</v>
      </c>
      <c r="AB19" s="113"/>
      <c r="AC19" s="114"/>
      <c r="AD19" s="94"/>
    </row>
    <row r="20" spans="1:36" ht="13.5" customHeight="1">
      <c r="A20" s="725"/>
      <c r="B20" s="95" t="s">
        <v>79</v>
      </c>
      <c r="C20" s="96">
        <v>1250</v>
      </c>
      <c r="D20" s="97"/>
      <c r="E20" s="98"/>
      <c r="F20" s="99" t="s">
        <v>80</v>
      </c>
      <c r="G20" s="96">
        <v>1850</v>
      </c>
      <c r="H20" s="100"/>
      <c r="I20" s="108"/>
      <c r="J20" s="116" t="s">
        <v>81</v>
      </c>
      <c r="K20" s="112">
        <v>900</v>
      </c>
      <c r="L20" s="113"/>
      <c r="M20" s="114"/>
      <c r="N20" s="107" t="s">
        <v>57</v>
      </c>
      <c r="O20" s="102">
        <v>1000</v>
      </c>
      <c r="P20" s="100"/>
      <c r="Q20" s="109"/>
      <c r="R20" s="99" t="s">
        <v>82</v>
      </c>
      <c r="S20" s="102">
        <v>130</v>
      </c>
      <c r="T20" s="100"/>
      <c r="U20" s="109"/>
      <c r="V20" s="101" t="s">
        <v>83</v>
      </c>
      <c r="W20" s="102">
        <v>150</v>
      </c>
      <c r="X20" s="100"/>
      <c r="Y20" s="109"/>
      <c r="Z20" s="116" t="s">
        <v>81</v>
      </c>
      <c r="AA20" s="117">
        <v>430</v>
      </c>
      <c r="AB20" s="113"/>
      <c r="AC20" s="118"/>
      <c r="AD20" s="94"/>
    </row>
    <row r="21" spans="1:36" ht="13.5" customHeight="1">
      <c r="A21" s="725"/>
      <c r="B21" s="95" t="s">
        <v>84</v>
      </c>
      <c r="C21" s="96">
        <v>2000</v>
      </c>
      <c r="D21" s="97"/>
      <c r="E21" s="98"/>
      <c r="F21" s="99" t="s">
        <v>85</v>
      </c>
      <c r="G21" s="96">
        <v>2950</v>
      </c>
      <c r="H21" s="100"/>
      <c r="I21" s="108"/>
      <c r="J21" s="111" t="s">
        <v>86</v>
      </c>
      <c r="K21" s="112">
        <v>1370</v>
      </c>
      <c r="L21" s="113"/>
      <c r="M21" s="114"/>
      <c r="N21" s="101" t="s">
        <v>87</v>
      </c>
      <c r="O21" s="96">
        <v>300</v>
      </c>
      <c r="P21" s="100"/>
      <c r="Q21" s="109"/>
      <c r="R21" s="99" t="s">
        <v>88</v>
      </c>
      <c r="S21" s="96">
        <v>50</v>
      </c>
      <c r="T21" s="100"/>
      <c r="U21" s="109"/>
      <c r="V21" s="101" t="s">
        <v>70</v>
      </c>
      <c r="W21" s="102">
        <v>60</v>
      </c>
      <c r="X21" s="100"/>
      <c r="Y21" s="109"/>
      <c r="Z21" s="111" t="s">
        <v>86</v>
      </c>
      <c r="AA21" s="119">
        <v>910</v>
      </c>
      <c r="AB21" s="113"/>
      <c r="AC21" s="118"/>
      <c r="AD21" s="94"/>
    </row>
    <row r="22" spans="1:36" ht="13.5" customHeight="1">
      <c r="A22" s="725"/>
      <c r="B22" s="95" t="s">
        <v>89</v>
      </c>
      <c r="C22" s="96">
        <v>750</v>
      </c>
      <c r="D22" s="97"/>
      <c r="E22" s="98"/>
      <c r="F22" s="99" t="s">
        <v>90</v>
      </c>
      <c r="G22" s="120">
        <v>1850</v>
      </c>
      <c r="H22" s="100"/>
      <c r="I22" s="108"/>
      <c r="J22" s="111" t="s">
        <v>77</v>
      </c>
      <c r="K22" s="121">
        <v>1100</v>
      </c>
      <c r="L22" s="113"/>
      <c r="M22" s="114"/>
      <c r="N22" s="101" t="s">
        <v>78</v>
      </c>
      <c r="O22" s="96">
        <v>1350</v>
      </c>
      <c r="P22" s="100"/>
      <c r="Q22" s="109"/>
      <c r="R22" s="122" t="s">
        <v>91</v>
      </c>
      <c r="S22" s="112">
        <v>140</v>
      </c>
      <c r="T22" s="113"/>
      <c r="U22" s="114"/>
      <c r="V22" s="123"/>
      <c r="W22" s="115"/>
      <c r="X22" s="124"/>
      <c r="Y22" s="125"/>
      <c r="Z22" s="111" t="s">
        <v>77</v>
      </c>
      <c r="AA22" s="117">
        <v>250</v>
      </c>
      <c r="AB22" s="113"/>
      <c r="AC22" s="118"/>
      <c r="AD22" s="94"/>
    </row>
    <row r="23" spans="1:36" ht="13.5" customHeight="1">
      <c r="A23" s="725"/>
      <c r="B23" s="126" t="s">
        <v>92</v>
      </c>
      <c r="C23" s="96">
        <v>1300</v>
      </c>
      <c r="D23" s="97"/>
      <c r="E23" s="98"/>
      <c r="F23" s="99" t="s">
        <v>93</v>
      </c>
      <c r="G23" s="96">
        <v>1300</v>
      </c>
      <c r="H23" s="100"/>
      <c r="I23" s="108"/>
      <c r="J23" s="111" t="s">
        <v>94</v>
      </c>
      <c r="K23" s="117">
        <v>400</v>
      </c>
      <c r="L23" s="113"/>
      <c r="M23" s="114"/>
      <c r="N23" s="101" t="s">
        <v>77</v>
      </c>
      <c r="O23" s="102">
        <v>800</v>
      </c>
      <c r="P23" s="100"/>
      <c r="Q23" s="109"/>
      <c r="R23" s="99" t="s">
        <v>95</v>
      </c>
      <c r="S23" s="96">
        <v>20</v>
      </c>
      <c r="T23" s="100"/>
      <c r="U23" s="109"/>
      <c r="V23" s="123"/>
      <c r="W23" s="115"/>
      <c r="X23" s="124"/>
      <c r="Y23" s="125"/>
      <c r="Z23" s="111" t="s">
        <v>94</v>
      </c>
      <c r="AA23" s="117">
        <v>100</v>
      </c>
      <c r="AB23" s="113"/>
      <c r="AC23" s="118"/>
      <c r="AD23" s="94"/>
    </row>
    <row r="24" spans="1:36" ht="13.5" customHeight="1">
      <c r="A24" s="725"/>
      <c r="B24" s="126" t="s">
        <v>96</v>
      </c>
      <c r="C24" s="96">
        <v>2450</v>
      </c>
      <c r="D24" s="97"/>
      <c r="E24" s="98"/>
      <c r="F24" s="99" t="s">
        <v>97</v>
      </c>
      <c r="G24" s="96">
        <v>3200</v>
      </c>
      <c r="H24" s="100"/>
      <c r="I24" s="108"/>
      <c r="J24" s="111" t="s">
        <v>98</v>
      </c>
      <c r="K24" s="127">
        <v>750</v>
      </c>
      <c r="L24" s="113"/>
      <c r="M24" s="114"/>
      <c r="N24" s="101" t="s">
        <v>99</v>
      </c>
      <c r="O24" s="96">
        <v>200</v>
      </c>
      <c r="P24" s="100"/>
      <c r="Q24" s="109"/>
      <c r="R24" s="122" t="s">
        <v>100</v>
      </c>
      <c r="S24" s="127">
        <v>40</v>
      </c>
      <c r="T24" s="113"/>
      <c r="U24" s="114"/>
      <c r="V24" s="123"/>
      <c r="W24" s="96"/>
      <c r="X24" s="124"/>
      <c r="Y24" s="125"/>
      <c r="Z24" s="111" t="s">
        <v>98</v>
      </c>
      <c r="AA24" s="117">
        <v>150</v>
      </c>
      <c r="AB24" s="113"/>
      <c r="AC24" s="118"/>
      <c r="AD24" s="94"/>
    </row>
    <row r="25" spans="1:36" ht="13.5" customHeight="1">
      <c r="A25" s="725"/>
      <c r="B25" s="126" t="s">
        <v>101</v>
      </c>
      <c r="C25" s="96">
        <v>2200</v>
      </c>
      <c r="D25" s="97"/>
      <c r="E25" s="98"/>
      <c r="F25" s="99" t="s">
        <v>102</v>
      </c>
      <c r="G25" s="96">
        <v>2350</v>
      </c>
      <c r="H25" s="100"/>
      <c r="I25" s="108"/>
      <c r="J25" s="111" t="s">
        <v>103</v>
      </c>
      <c r="K25" s="127">
        <v>400</v>
      </c>
      <c r="L25" s="113"/>
      <c r="M25" s="114"/>
      <c r="N25" s="101" t="s">
        <v>104</v>
      </c>
      <c r="O25" s="96">
        <v>250</v>
      </c>
      <c r="P25" s="100"/>
      <c r="Q25" s="109"/>
      <c r="R25" s="111" t="s">
        <v>105</v>
      </c>
      <c r="S25" s="127">
        <v>300</v>
      </c>
      <c r="T25" s="113"/>
      <c r="U25" s="118"/>
      <c r="V25" s="123"/>
      <c r="W25" s="96"/>
      <c r="X25" s="124"/>
      <c r="Y25" s="125"/>
      <c r="Z25" s="111" t="s">
        <v>103</v>
      </c>
      <c r="AA25" s="117">
        <v>220</v>
      </c>
      <c r="AB25" s="113"/>
      <c r="AC25" s="118"/>
      <c r="AD25" s="94"/>
      <c r="AH25" s="128"/>
      <c r="AI25" s="128"/>
      <c r="AJ25" s="128"/>
    </row>
    <row r="26" spans="1:36" ht="13.5" customHeight="1">
      <c r="A26" s="725"/>
      <c r="B26" s="129"/>
      <c r="C26" s="96"/>
      <c r="D26" s="130"/>
      <c r="E26" s="131"/>
      <c r="F26" s="99" t="s">
        <v>106</v>
      </c>
      <c r="G26" s="96">
        <v>2000</v>
      </c>
      <c r="H26" s="100"/>
      <c r="I26" s="108"/>
      <c r="J26" s="107" t="s">
        <v>107</v>
      </c>
      <c r="K26" s="96">
        <v>510</v>
      </c>
      <c r="L26" s="100"/>
      <c r="M26" s="109"/>
      <c r="N26" s="132" t="s">
        <v>108</v>
      </c>
      <c r="O26" s="96">
        <v>560</v>
      </c>
      <c r="P26" s="100"/>
      <c r="Q26" s="109"/>
      <c r="R26" s="107" t="s">
        <v>85</v>
      </c>
      <c r="S26" s="102">
        <v>500</v>
      </c>
      <c r="T26" s="100"/>
      <c r="U26" s="104"/>
      <c r="V26" s="123"/>
      <c r="W26" s="96"/>
      <c r="X26" s="124"/>
      <c r="Y26" s="125"/>
      <c r="Z26" s="107" t="s">
        <v>107</v>
      </c>
      <c r="AA26" s="133">
        <v>160</v>
      </c>
      <c r="AB26" s="100"/>
      <c r="AC26" s="104"/>
      <c r="AD26" s="94"/>
      <c r="AH26" s="128"/>
      <c r="AI26" s="128"/>
      <c r="AJ26" s="128"/>
    </row>
    <row r="27" spans="1:36" ht="13.5" customHeight="1">
      <c r="A27" s="725"/>
      <c r="B27" s="129"/>
      <c r="C27" s="96"/>
      <c r="D27" s="130"/>
      <c r="E27" s="131"/>
      <c r="F27" s="134" t="s">
        <v>109</v>
      </c>
      <c r="G27" s="135">
        <v>2450</v>
      </c>
      <c r="H27" s="100"/>
      <c r="I27" s="108"/>
      <c r="J27" s="107" t="s">
        <v>110</v>
      </c>
      <c r="K27" s="96">
        <v>300</v>
      </c>
      <c r="L27" s="100"/>
      <c r="M27" s="109"/>
      <c r="N27" s="101" t="s">
        <v>111</v>
      </c>
      <c r="O27" s="96">
        <v>350</v>
      </c>
      <c r="P27" s="100"/>
      <c r="Q27" s="109"/>
      <c r="R27" s="136" t="s">
        <v>112</v>
      </c>
      <c r="S27" s="137">
        <v>20</v>
      </c>
      <c r="T27" s="100"/>
      <c r="U27" s="109"/>
      <c r="V27" s="123"/>
      <c r="W27" s="96"/>
      <c r="X27" s="124"/>
      <c r="Y27" s="125"/>
      <c r="Z27" s="107" t="s">
        <v>110</v>
      </c>
      <c r="AA27" s="105">
        <v>150</v>
      </c>
      <c r="AB27" s="138"/>
      <c r="AC27" s="139"/>
      <c r="AD27" s="94"/>
      <c r="AH27" s="128"/>
      <c r="AI27" s="128"/>
      <c r="AJ27" s="128"/>
    </row>
    <row r="28" spans="1:36" ht="13.5" customHeight="1">
      <c r="A28" s="725"/>
      <c r="B28" s="129"/>
      <c r="C28" s="96"/>
      <c r="D28" s="130"/>
      <c r="E28" s="131"/>
      <c r="F28" s="99" t="s">
        <v>113</v>
      </c>
      <c r="G28" s="120">
        <v>2050</v>
      </c>
      <c r="H28" s="100"/>
      <c r="I28" s="108"/>
      <c r="J28" s="136" t="s">
        <v>112</v>
      </c>
      <c r="K28" s="117">
        <v>200</v>
      </c>
      <c r="L28" s="100"/>
      <c r="M28" s="109"/>
      <c r="N28" s="140" t="s">
        <v>114</v>
      </c>
      <c r="O28" s="96">
        <v>200</v>
      </c>
      <c r="P28" s="100"/>
      <c r="Q28" s="109"/>
      <c r="R28" s="141"/>
      <c r="S28" s="119"/>
      <c r="T28" s="124"/>
      <c r="U28" s="125"/>
      <c r="V28" s="123"/>
      <c r="W28" s="96"/>
      <c r="X28" s="124"/>
      <c r="Y28" s="125"/>
      <c r="Z28" s="136" t="s">
        <v>112</v>
      </c>
      <c r="AA28" s="137">
        <v>65</v>
      </c>
      <c r="AB28" s="100"/>
      <c r="AC28" s="109"/>
      <c r="AD28" s="94"/>
    </row>
    <row r="29" spans="1:36" ht="13.5" customHeight="1">
      <c r="A29" s="725"/>
      <c r="B29" s="129"/>
      <c r="C29" s="96"/>
      <c r="D29" s="130"/>
      <c r="E29" s="131"/>
      <c r="F29" s="99" t="s">
        <v>115</v>
      </c>
      <c r="G29" s="96">
        <v>2750</v>
      </c>
      <c r="H29" s="100"/>
      <c r="I29" s="108"/>
      <c r="J29" s="141"/>
      <c r="K29" s="119"/>
      <c r="L29" s="124"/>
      <c r="M29" s="142"/>
      <c r="N29" s="143" t="s">
        <v>116</v>
      </c>
      <c r="O29" s="102">
        <v>400</v>
      </c>
      <c r="P29" s="100"/>
      <c r="Q29" s="109"/>
      <c r="R29" s="123"/>
      <c r="S29" s="96"/>
      <c r="T29" s="124"/>
      <c r="U29" s="125"/>
      <c r="V29" s="123"/>
      <c r="W29" s="96"/>
      <c r="X29" s="124"/>
      <c r="Y29" s="125"/>
      <c r="Z29" s="141"/>
      <c r="AA29" s="119"/>
      <c r="AB29" s="100"/>
      <c r="AC29" s="114"/>
      <c r="AD29" s="94"/>
    </row>
    <row r="30" spans="1:36" ht="13.5" customHeight="1">
      <c r="A30" s="725"/>
      <c r="B30" s="123"/>
      <c r="C30" s="96"/>
      <c r="D30" s="130"/>
      <c r="E30" s="131"/>
      <c r="F30" s="99" t="s">
        <v>117</v>
      </c>
      <c r="G30" s="96">
        <v>2650</v>
      </c>
      <c r="H30" s="100"/>
      <c r="I30" s="108"/>
      <c r="J30" s="123"/>
      <c r="K30" s="96"/>
      <c r="L30" s="124"/>
      <c r="M30" s="125"/>
      <c r="N30" s="123"/>
      <c r="O30" s="96"/>
      <c r="P30" s="100"/>
      <c r="Q30" s="109"/>
      <c r="R30" s="123"/>
      <c r="S30" s="96"/>
      <c r="T30" s="124"/>
      <c r="U30" s="125"/>
      <c r="V30" s="123"/>
      <c r="W30" s="96"/>
      <c r="X30" s="124"/>
      <c r="Y30" s="125"/>
      <c r="Z30" s="123"/>
      <c r="AA30" s="135"/>
      <c r="AB30" s="144"/>
      <c r="AC30" s="145"/>
      <c r="AD30" s="94"/>
    </row>
    <row r="31" spans="1:36" ht="13.5" customHeight="1">
      <c r="A31" s="725"/>
      <c r="B31" s="123"/>
      <c r="C31" s="96"/>
      <c r="D31" s="130"/>
      <c r="E31" s="131"/>
      <c r="F31" s="99" t="s">
        <v>118</v>
      </c>
      <c r="G31" s="115">
        <v>1600</v>
      </c>
      <c r="H31" s="100"/>
      <c r="I31" s="108"/>
      <c r="J31" s="123"/>
      <c r="K31" s="96"/>
      <c r="L31" s="124"/>
      <c r="M31" s="125"/>
      <c r="N31" s="123"/>
      <c r="O31" s="96"/>
      <c r="P31" s="124"/>
      <c r="Q31" s="125"/>
      <c r="R31" s="123"/>
      <c r="S31" s="96"/>
      <c r="T31" s="124"/>
      <c r="U31" s="125"/>
      <c r="V31" s="123"/>
      <c r="W31" s="96"/>
      <c r="X31" s="124"/>
      <c r="Y31" s="125"/>
      <c r="Z31" s="123"/>
      <c r="AA31" s="135"/>
      <c r="AB31" s="144"/>
      <c r="AC31" s="145"/>
      <c r="AD31" s="94"/>
    </row>
    <row r="32" spans="1:36" ht="13.5" customHeight="1">
      <c r="A32" s="725"/>
      <c r="B32" s="123"/>
      <c r="C32" s="96"/>
      <c r="D32" s="130"/>
      <c r="E32" s="146"/>
      <c r="F32" s="141"/>
      <c r="G32" s="115"/>
      <c r="H32" s="124"/>
      <c r="I32" s="146"/>
      <c r="J32" s="123"/>
      <c r="K32" s="96"/>
      <c r="L32" s="124"/>
      <c r="M32" s="125"/>
      <c r="N32" s="123"/>
      <c r="O32" s="96"/>
      <c r="P32" s="124"/>
      <c r="Q32" s="125"/>
      <c r="R32" s="123"/>
      <c r="S32" s="96"/>
      <c r="T32" s="124"/>
      <c r="U32" s="125"/>
      <c r="V32" s="123"/>
      <c r="W32" s="96"/>
      <c r="X32" s="124"/>
      <c r="Y32" s="125"/>
      <c r="Z32" s="123"/>
      <c r="AA32" s="135"/>
      <c r="AB32" s="144"/>
      <c r="AC32" s="145"/>
      <c r="AD32" s="94"/>
    </row>
    <row r="33" spans="1:36" ht="13.5" customHeight="1">
      <c r="A33" s="725"/>
      <c r="B33" s="123"/>
      <c r="C33" s="96"/>
      <c r="D33" s="130"/>
      <c r="E33" s="146"/>
      <c r="F33" s="99"/>
      <c r="G33" s="147"/>
      <c r="H33" s="124"/>
      <c r="I33" s="146"/>
      <c r="J33" s="123"/>
      <c r="K33" s="96"/>
      <c r="L33" s="124"/>
      <c r="M33" s="125"/>
      <c r="N33" s="123"/>
      <c r="O33" s="96"/>
      <c r="P33" s="124"/>
      <c r="Q33" s="125"/>
      <c r="R33" s="123"/>
      <c r="S33" s="96"/>
      <c r="T33" s="124"/>
      <c r="U33" s="125"/>
      <c r="V33" s="123"/>
      <c r="W33" s="96"/>
      <c r="X33" s="124"/>
      <c r="Y33" s="125"/>
      <c r="Z33" s="123"/>
      <c r="AA33" s="135"/>
      <c r="AB33" s="144"/>
      <c r="AC33" s="145"/>
      <c r="AD33" s="94"/>
    </row>
    <row r="34" spans="1:36" ht="13.5" customHeight="1">
      <c r="A34" s="725"/>
      <c r="B34" s="123"/>
      <c r="C34" s="115"/>
      <c r="D34" s="130"/>
      <c r="E34" s="146"/>
      <c r="F34" s="101"/>
      <c r="G34" s="147"/>
      <c r="H34" s="124"/>
      <c r="I34" s="146"/>
      <c r="J34" s="123"/>
      <c r="K34" s="96"/>
      <c r="L34" s="124"/>
      <c r="M34" s="125"/>
      <c r="N34" s="123"/>
      <c r="O34" s="96"/>
      <c r="P34" s="124"/>
      <c r="Q34" s="125"/>
      <c r="R34" s="123"/>
      <c r="S34" s="96"/>
      <c r="T34" s="124"/>
      <c r="U34" s="125"/>
      <c r="V34" s="123"/>
      <c r="W34" s="96"/>
      <c r="X34" s="124"/>
      <c r="Y34" s="125"/>
      <c r="Z34" s="123"/>
      <c r="AA34" s="135"/>
      <c r="AB34" s="144"/>
      <c r="AC34" s="145"/>
      <c r="AD34" s="94"/>
    </row>
    <row r="35" spans="1:36" ht="13.5" customHeight="1">
      <c r="A35" s="725"/>
      <c r="B35" s="123"/>
      <c r="C35" s="96"/>
      <c r="D35" s="130"/>
      <c r="E35" s="146"/>
      <c r="F35" s="101"/>
      <c r="G35" s="115"/>
      <c r="H35" s="124"/>
      <c r="I35" s="146"/>
      <c r="J35" s="123"/>
      <c r="K35" s="96"/>
      <c r="L35" s="124"/>
      <c r="M35" s="125"/>
      <c r="N35" s="123"/>
      <c r="O35" s="96"/>
      <c r="P35" s="124"/>
      <c r="Q35" s="125"/>
      <c r="R35" s="123"/>
      <c r="S35" s="96"/>
      <c r="T35" s="124"/>
      <c r="U35" s="125"/>
      <c r="V35" s="123"/>
      <c r="W35" s="96"/>
      <c r="X35" s="124"/>
      <c r="Y35" s="125"/>
      <c r="Z35" s="123"/>
      <c r="AA35" s="135"/>
      <c r="AB35" s="144"/>
      <c r="AC35" s="145"/>
      <c r="AD35" s="94"/>
      <c r="AH35" s="148"/>
      <c r="AI35" s="94"/>
      <c r="AJ35" s="94"/>
    </row>
    <row r="36" spans="1:36" ht="13.5" customHeight="1">
      <c r="A36" s="725"/>
      <c r="B36" s="123"/>
      <c r="C36" s="96"/>
      <c r="D36" s="130"/>
      <c r="E36" s="146"/>
      <c r="F36" s="101"/>
      <c r="G36" s="115"/>
      <c r="H36" s="124"/>
      <c r="I36" s="146"/>
      <c r="J36" s="123"/>
      <c r="K36" s="96"/>
      <c r="L36" s="124"/>
      <c r="M36" s="125"/>
      <c r="N36" s="123"/>
      <c r="O36" s="96"/>
      <c r="P36" s="124"/>
      <c r="Q36" s="125"/>
      <c r="R36" s="123"/>
      <c r="S36" s="96"/>
      <c r="T36" s="124"/>
      <c r="U36" s="125"/>
      <c r="V36" s="123"/>
      <c r="W36" s="96"/>
      <c r="X36" s="124"/>
      <c r="Y36" s="125"/>
      <c r="Z36" s="123"/>
      <c r="AA36" s="135"/>
      <c r="AB36" s="144"/>
      <c r="AC36" s="145"/>
      <c r="AD36" s="94"/>
      <c r="AH36" s="128"/>
      <c r="AI36" s="128"/>
      <c r="AJ36" s="128"/>
    </row>
    <row r="37" spans="1:36" ht="13.5" customHeight="1">
      <c r="A37" s="725"/>
      <c r="B37" s="123"/>
      <c r="C37" s="96"/>
      <c r="D37" s="130"/>
      <c r="E37" s="146"/>
      <c r="F37" s="101"/>
      <c r="G37" s="147"/>
      <c r="H37" s="124"/>
      <c r="I37" s="146"/>
      <c r="J37" s="123"/>
      <c r="K37" s="96"/>
      <c r="L37" s="124"/>
      <c r="M37" s="125"/>
      <c r="N37" s="123"/>
      <c r="O37" s="96"/>
      <c r="P37" s="124"/>
      <c r="Q37" s="125"/>
      <c r="R37" s="123"/>
      <c r="S37" s="96"/>
      <c r="T37" s="124"/>
      <c r="U37" s="125"/>
      <c r="V37" s="123"/>
      <c r="W37" s="96"/>
      <c r="X37" s="124"/>
      <c r="Y37" s="125"/>
      <c r="Z37" s="123"/>
      <c r="AA37" s="135"/>
      <c r="AB37" s="144"/>
      <c r="AC37" s="145"/>
      <c r="AD37" s="94"/>
      <c r="AH37" s="128"/>
      <c r="AI37" s="128"/>
      <c r="AJ37" s="128"/>
    </row>
    <row r="38" spans="1:36" ht="13.5" customHeight="1">
      <c r="A38" s="725"/>
      <c r="B38" s="123"/>
      <c r="C38" s="96"/>
      <c r="D38" s="130"/>
      <c r="E38" s="146"/>
      <c r="F38" s="101"/>
      <c r="G38" s="96"/>
      <c r="H38" s="124"/>
      <c r="I38" s="146"/>
      <c r="J38" s="123"/>
      <c r="K38" s="96"/>
      <c r="L38" s="124"/>
      <c r="M38" s="125"/>
      <c r="N38" s="123"/>
      <c r="O38" s="115"/>
      <c r="P38" s="124"/>
      <c r="Q38" s="125"/>
      <c r="R38" s="123"/>
      <c r="S38" s="115"/>
      <c r="T38" s="124"/>
      <c r="U38" s="125"/>
      <c r="V38" s="123"/>
      <c r="W38" s="115"/>
      <c r="X38" s="124"/>
      <c r="Y38" s="125"/>
      <c r="Z38" s="123"/>
      <c r="AA38" s="135"/>
      <c r="AB38" s="144"/>
      <c r="AC38" s="145"/>
      <c r="AD38" s="94"/>
      <c r="AH38" s="128"/>
      <c r="AI38" s="128"/>
      <c r="AJ38" s="128"/>
    </row>
    <row r="39" spans="1:36" ht="13.5" customHeight="1">
      <c r="A39" s="725"/>
      <c r="B39" s="123"/>
      <c r="C39" s="96"/>
      <c r="D39" s="130"/>
      <c r="E39" s="146"/>
      <c r="F39" s="101"/>
      <c r="G39" s="120"/>
      <c r="H39" s="124"/>
      <c r="I39" s="146"/>
      <c r="J39" s="123"/>
      <c r="K39" s="96"/>
      <c r="L39" s="124"/>
      <c r="M39" s="125"/>
      <c r="N39" s="123"/>
      <c r="O39" s="115"/>
      <c r="P39" s="124"/>
      <c r="Q39" s="125"/>
      <c r="R39" s="123"/>
      <c r="S39" s="115"/>
      <c r="T39" s="124"/>
      <c r="U39" s="125"/>
      <c r="V39" s="123"/>
      <c r="W39" s="115"/>
      <c r="X39" s="124"/>
      <c r="Y39" s="125"/>
      <c r="Z39" s="123"/>
      <c r="AA39" s="135"/>
      <c r="AB39" s="144"/>
      <c r="AC39" s="145"/>
      <c r="AD39" s="94"/>
      <c r="AH39" s="128"/>
      <c r="AI39" s="128"/>
      <c r="AJ39" s="128"/>
    </row>
    <row r="40" spans="1:36" ht="13.5" customHeight="1">
      <c r="A40" s="725"/>
      <c r="B40" s="123"/>
      <c r="C40" s="96"/>
      <c r="D40" s="130"/>
      <c r="E40" s="146"/>
      <c r="F40" s="123"/>
      <c r="G40" s="120"/>
      <c r="H40" s="144"/>
      <c r="I40" s="146"/>
      <c r="J40" s="123"/>
      <c r="K40" s="96"/>
      <c r="L40" s="124"/>
      <c r="M40" s="125"/>
      <c r="N40" s="123"/>
      <c r="O40" s="115"/>
      <c r="P40" s="124"/>
      <c r="Q40" s="125"/>
      <c r="R40" s="123"/>
      <c r="S40" s="115"/>
      <c r="T40" s="124"/>
      <c r="U40" s="125"/>
      <c r="V40" s="123"/>
      <c r="W40" s="115"/>
      <c r="X40" s="124"/>
      <c r="Y40" s="125"/>
      <c r="Z40" s="123"/>
      <c r="AA40" s="135"/>
      <c r="AB40" s="144"/>
      <c r="AC40" s="145"/>
      <c r="AD40" s="94"/>
      <c r="AH40" s="128"/>
      <c r="AI40" s="128"/>
      <c r="AJ40" s="128"/>
    </row>
    <row r="41" spans="1:36" ht="13.5" customHeight="1">
      <c r="A41" s="725"/>
      <c r="B41" s="123"/>
      <c r="C41" s="96"/>
      <c r="D41" s="130"/>
      <c r="E41" s="146"/>
      <c r="F41" s="123"/>
      <c r="G41" s="120"/>
      <c r="H41" s="144"/>
      <c r="I41" s="146"/>
      <c r="J41" s="123"/>
      <c r="K41" s="96"/>
      <c r="L41" s="124"/>
      <c r="M41" s="125"/>
      <c r="N41" s="123"/>
      <c r="O41" s="115"/>
      <c r="P41" s="124"/>
      <c r="Q41" s="125"/>
      <c r="R41" s="123"/>
      <c r="S41" s="115"/>
      <c r="T41" s="124"/>
      <c r="U41" s="125"/>
      <c r="V41" s="123"/>
      <c r="W41" s="115"/>
      <c r="X41" s="124"/>
      <c r="Y41" s="125"/>
      <c r="Z41" s="123"/>
      <c r="AA41" s="135"/>
      <c r="AB41" s="144"/>
      <c r="AC41" s="145"/>
      <c r="AD41" s="94"/>
      <c r="AH41" s="128"/>
      <c r="AI41" s="128"/>
      <c r="AJ41" s="128"/>
    </row>
    <row r="42" spans="1:36" ht="13.5" customHeight="1">
      <c r="A42" s="725"/>
      <c r="B42" s="123"/>
      <c r="C42" s="120"/>
      <c r="D42" s="149"/>
      <c r="E42" s="150"/>
      <c r="F42" s="123"/>
      <c r="G42" s="120"/>
      <c r="H42" s="144"/>
      <c r="I42" s="146"/>
      <c r="J42" s="123"/>
      <c r="K42" s="96"/>
      <c r="L42" s="124"/>
      <c r="M42" s="125"/>
      <c r="N42" s="123"/>
      <c r="O42" s="115"/>
      <c r="P42" s="124"/>
      <c r="Q42" s="125"/>
      <c r="R42" s="123"/>
      <c r="S42" s="115"/>
      <c r="T42" s="124"/>
      <c r="U42" s="125"/>
      <c r="V42" s="123"/>
      <c r="W42" s="115"/>
      <c r="X42" s="124"/>
      <c r="Y42" s="125"/>
      <c r="Z42" s="123"/>
      <c r="AA42" s="135"/>
      <c r="AB42" s="144"/>
      <c r="AC42" s="145"/>
      <c r="AD42" s="94"/>
      <c r="AH42" s="128"/>
      <c r="AI42" s="128"/>
      <c r="AJ42" s="128"/>
    </row>
    <row r="43" spans="1:36" ht="13.5" customHeight="1">
      <c r="A43" s="725"/>
      <c r="B43" s="123"/>
      <c r="C43" s="120"/>
      <c r="D43" s="149"/>
      <c r="E43" s="150"/>
      <c r="F43" s="123"/>
      <c r="G43" s="120"/>
      <c r="H43" s="144"/>
      <c r="I43" s="146"/>
      <c r="J43" s="123"/>
      <c r="K43" s="151"/>
      <c r="L43" s="152"/>
      <c r="M43" s="153"/>
      <c r="N43" s="123"/>
      <c r="O43" s="115"/>
      <c r="P43" s="152"/>
      <c r="Q43" s="153"/>
      <c r="R43" s="123"/>
      <c r="S43" s="154"/>
      <c r="T43" s="152"/>
      <c r="U43" s="153"/>
      <c r="V43" s="123"/>
      <c r="W43" s="154"/>
      <c r="X43" s="152"/>
      <c r="Y43" s="153"/>
      <c r="Z43" s="123"/>
      <c r="AA43" s="135"/>
      <c r="AB43" s="144"/>
      <c r="AC43" s="145"/>
      <c r="AD43" s="94"/>
      <c r="AH43" s="128"/>
      <c r="AI43" s="128"/>
      <c r="AJ43" s="128"/>
    </row>
    <row r="44" spans="1:36" ht="13.5" customHeight="1">
      <c r="A44" s="725"/>
      <c r="B44" s="123"/>
      <c r="C44" s="120"/>
      <c r="D44" s="149"/>
      <c r="E44" s="150"/>
      <c r="F44" s="123"/>
      <c r="G44" s="120"/>
      <c r="H44" s="144"/>
      <c r="I44" s="146"/>
      <c r="J44" s="123"/>
      <c r="K44" s="151"/>
      <c r="L44" s="152"/>
      <c r="M44" s="153"/>
      <c r="N44" s="123"/>
      <c r="O44" s="115"/>
      <c r="P44" s="152"/>
      <c r="Q44" s="153"/>
      <c r="R44" s="123"/>
      <c r="S44" s="154"/>
      <c r="T44" s="152"/>
      <c r="U44" s="153"/>
      <c r="V44" s="123"/>
      <c r="W44" s="154"/>
      <c r="X44" s="152"/>
      <c r="Y44" s="153"/>
      <c r="Z44" s="123"/>
      <c r="AA44" s="135"/>
      <c r="AB44" s="144"/>
      <c r="AC44" s="145"/>
      <c r="AD44" s="94"/>
      <c r="AH44" s="128"/>
      <c r="AI44" s="128"/>
      <c r="AJ44" s="128"/>
    </row>
    <row r="45" spans="1:36" ht="13.5" customHeight="1">
      <c r="A45" s="726"/>
      <c r="B45" s="123"/>
      <c r="C45" s="120"/>
      <c r="D45" s="149"/>
      <c r="E45" s="150"/>
      <c r="F45" s="123"/>
      <c r="G45" s="120"/>
      <c r="H45" s="144"/>
      <c r="I45" s="146"/>
      <c r="J45" s="123"/>
      <c r="K45" s="155"/>
      <c r="L45" s="156"/>
      <c r="M45" s="157"/>
      <c r="N45" s="158"/>
      <c r="O45" s="159"/>
      <c r="P45" s="160"/>
      <c r="Q45" s="161"/>
      <c r="R45" s="123"/>
      <c r="S45" s="162"/>
      <c r="T45" s="156"/>
      <c r="U45" s="157"/>
      <c r="V45" s="123"/>
      <c r="W45" s="162"/>
      <c r="X45" s="156"/>
      <c r="Y45" s="157"/>
      <c r="Z45" s="123"/>
      <c r="AA45" s="135"/>
      <c r="AB45" s="144"/>
      <c r="AC45" s="145"/>
      <c r="AD45" s="94"/>
      <c r="AH45" s="128"/>
      <c r="AI45" s="128"/>
      <c r="AJ45" s="128"/>
    </row>
    <row r="46" spans="1:36" ht="13.5" customHeight="1" thickBot="1">
      <c r="A46" s="163">
        <f>SUM(G46,K46,O46,S46,W46,AA46)</f>
        <v>95825</v>
      </c>
      <c r="B46" s="164"/>
      <c r="C46" s="165"/>
      <c r="D46" s="166"/>
      <c r="E46" s="167"/>
      <c r="F46" s="168" t="s">
        <v>119</v>
      </c>
      <c r="G46" s="169">
        <f>SUM(C15:C25,G15:G31)</f>
        <v>61650</v>
      </c>
      <c r="H46" s="170">
        <f>SUM(D15:D25,H15:H31)</f>
        <v>0</v>
      </c>
      <c r="I46" s="171"/>
      <c r="J46" s="168" t="s">
        <v>119</v>
      </c>
      <c r="K46" s="169">
        <f>SUM(K15:K45)</f>
        <v>11030</v>
      </c>
      <c r="L46" s="170">
        <f>SUM(L15:L45)</f>
        <v>0</v>
      </c>
      <c r="M46" s="172"/>
      <c r="N46" s="168" t="s">
        <v>119</v>
      </c>
      <c r="O46" s="173">
        <f>SUM(O15:O44)</f>
        <v>12110</v>
      </c>
      <c r="P46" s="170">
        <f>SUM(P15:P44)</f>
        <v>0</v>
      </c>
      <c r="Q46" s="172"/>
      <c r="R46" s="168" t="s">
        <v>119</v>
      </c>
      <c r="S46" s="174">
        <f>SUM(S15:S45)</f>
        <v>4000</v>
      </c>
      <c r="T46" s="170">
        <f>SUM(T15:T45)</f>
        <v>0</v>
      </c>
      <c r="U46" s="172"/>
      <c r="V46" s="168" t="s">
        <v>119</v>
      </c>
      <c r="W46" s="174">
        <f>SUM(W15:W21)</f>
        <v>1890</v>
      </c>
      <c r="X46" s="170">
        <f>SUM(X15:X21)</f>
        <v>0</v>
      </c>
      <c r="Y46" s="172"/>
      <c r="Z46" s="168" t="s">
        <v>119</v>
      </c>
      <c r="AA46" s="169">
        <f>SUM(AA15:AA45)</f>
        <v>5145</v>
      </c>
      <c r="AB46" s="170">
        <f>SUM(AB15:AB45)</f>
        <v>0</v>
      </c>
      <c r="AC46" s="172">
        <f>SUM(AC7:AC23)</f>
        <v>0</v>
      </c>
      <c r="AD46" s="94"/>
      <c r="AH46" s="128"/>
      <c r="AI46" s="128"/>
      <c r="AJ46" s="128"/>
    </row>
    <row r="47" spans="1:36" ht="17.25" customHeight="1" thickBot="1">
      <c r="A47" s="175"/>
      <c r="B47" s="176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7"/>
      <c r="P47" s="176"/>
      <c r="Q47" s="176"/>
      <c r="R47" s="176"/>
      <c r="S47" s="178"/>
      <c r="T47" s="176"/>
      <c r="U47" s="176"/>
      <c r="V47" s="176"/>
      <c r="W47" s="178"/>
      <c r="X47" s="176"/>
      <c r="Y47" s="176"/>
      <c r="Z47" s="179"/>
      <c r="AA47" s="179"/>
      <c r="AB47" s="180"/>
      <c r="AC47" s="181"/>
      <c r="AD47" s="94"/>
      <c r="AH47" s="128"/>
      <c r="AI47" s="128"/>
      <c r="AJ47" s="128"/>
    </row>
    <row r="48" spans="1:36" ht="13.5" customHeight="1">
      <c r="A48" s="182" t="s">
        <v>120</v>
      </c>
      <c r="B48" s="183" t="s">
        <v>121</v>
      </c>
      <c r="C48" s="184">
        <v>2900</v>
      </c>
      <c r="D48" s="185"/>
      <c r="E48" s="186"/>
      <c r="F48" s="123"/>
      <c r="G48" s="184"/>
      <c r="H48" s="187"/>
      <c r="I48" s="188"/>
      <c r="J48" s="189" t="s">
        <v>122</v>
      </c>
      <c r="K48" s="190">
        <v>350</v>
      </c>
      <c r="L48" s="191"/>
      <c r="M48" s="192"/>
      <c r="N48" s="193" t="s">
        <v>121</v>
      </c>
      <c r="O48" s="194">
        <v>400</v>
      </c>
      <c r="P48" s="191"/>
      <c r="Q48" s="192"/>
      <c r="R48" s="195" t="s">
        <v>123</v>
      </c>
      <c r="S48" s="184">
        <v>50</v>
      </c>
      <c r="T48" s="191"/>
      <c r="U48" s="192"/>
      <c r="V48" s="123" t="s">
        <v>121</v>
      </c>
      <c r="W48" s="196" t="s">
        <v>124</v>
      </c>
      <c r="X48" s="187"/>
      <c r="Y48" s="188"/>
      <c r="Z48" s="197" t="s">
        <v>125</v>
      </c>
      <c r="AA48" s="198">
        <v>140</v>
      </c>
      <c r="AB48" s="191"/>
      <c r="AC48" s="192"/>
      <c r="AD48" s="94"/>
      <c r="AH48" s="128"/>
      <c r="AI48" s="128"/>
      <c r="AJ48" s="128"/>
    </row>
    <row r="49" spans="1:30" ht="13.5" customHeight="1">
      <c r="A49" s="199" t="s">
        <v>126</v>
      </c>
      <c r="B49" s="129" t="s">
        <v>127</v>
      </c>
      <c r="C49" s="200">
        <v>1700</v>
      </c>
      <c r="D49" s="97"/>
      <c r="E49" s="201"/>
      <c r="F49" s="202"/>
      <c r="G49" s="203"/>
      <c r="H49" s="204"/>
      <c r="I49" s="205"/>
      <c r="J49" s="206" t="s">
        <v>128</v>
      </c>
      <c r="K49" s="207">
        <v>200</v>
      </c>
      <c r="L49" s="208"/>
      <c r="M49" s="209"/>
      <c r="N49" s="210" t="s">
        <v>129</v>
      </c>
      <c r="O49" s="211">
        <v>280</v>
      </c>
      <c r="P49" s="212"/>
      <c r="Q49" s="213"/>
      <c r="R49" s="214" t="s">
        <v>130</v>
      </c>
      <c r="S49" s="203">
        <v>90</v>
      </c>
      <c r="T49" s="212"/>
      <c r="U49" s="213"/>
      <c r="V49" s="202" t="s">
        <v>129</v>
      </c>
      <c r="W49" s="215" t="s">
        <v>124</v>
      </c>
      <c r="X49" s="204"/>
      <c r="Y49" s="205"/>
      <c r="Z49" s="216" t="s">
        <v>128</v>
      </c>
      <c r="AA49" s="217">
        <v>110</v>
      </c>
      <c r="AB49" s="208"/>
      <c r="AC49" s="209"/>
      <c r="AD49" s="94"/>
    </row>
    <row r="50" spans="1:30" ht="13.5" customHeight="1">
      <c r="A50" s="199"/>
      <c r="B50" s="218" t="s">
        <v>131</v>
      </c>
      <c r="C50" s="219"/>
      <c r="D50" s="220"/>
      <c r="E50" s="221"/>
      <c r="F50" s="222"/>
      <c r="G50" s="223"/>
      <c r="H50" s="224"/>
      <c r="I50" s="225"/>
      <c r="J50" s="226"/>
      <c r="K50" s="227"/>
      <c r="L50" s="228"/>
      <c r="M50" s="229"/>
      <c r="N50" s="222"/>
      <c r="O50" s="227"/>
      <c r="P50" s="224"/>
      <c r="Q50" s="225"/>
      <c r="R50" s="230"/>
      <c r="S50" s="227"/>
      <c r="T50" s="224"/>
      <c r="U50" s="225"/>
      <c r="V50" s="222"/>
      <c r="W50" s="231"/>
      <c r="X50" s="224"/>
      <c r="Y50" s="225"/>
      <c r="Z50" s="226"/>
      <c r="AA50" s="227"/>
      <c r="AB50" s="228"/>
      <c r="AC50" s="229"/>
      <c r="AD50" s="94"/>
    </row>
    <row r="51" spans="1:30" s="63" customFormat="1" ht="13.5" customHeight="1" thickBot="1">
      <c r="A51" s="232">
        <f>SUM(G51,K51,O51,S51,W51,AA46,AA51)</f>
        <v>11365</v>
      </c>
      <c r="B51" s="233"/>
      <c r="C51" s="234"/>
      <c r="D51" s="235"/>
      <c r="E51" s="236"/>
      <c r="F51" s="237" t="s">
        <v>119</v>
      </c>
      <c r="G51" s="238">
        <f>SUM(C48:C49)</f>
        <v>4600</v>
      </c>
      <c r="H51" s="239">
        <f>SUM(D48:D49)</f>
        <v>0</v>
      </c>
      <c r="I51" s="240"/>
      <c r="J51" s="237" t="s">
        <v>119</v>
      </c>
      <c r="K51" s="238">
        <f>SUM(K48:K49)</f>
        <v>550</v>
      </c>
      <c r="L51" s="239">
        <f>SUM(L48:L49)</f>
        <v>0</v>
      </c>
      <c r="M51" s="240"/>
      <c r="N51" s="237" t="s">
        <v>119</v>
      </c>
      <c r="O51" s="238">
        <f>SUM(O48:O50)</f>
        <v>680</v>
      </c>
      <c r="P51" s="239">
        <f>SUM(P48:P50)</f>
        <v>0</v>
      </c>
      <c r="Q51" s="240"/>
      <c r="R51" s="237" t="s">
        <v>119</v>
      </c>
      <c r="S51" s="238">
        <f>SUM(S48:S50)</f>
        <v>140</v>
      </c>
      <c r="T51" s="239">
        <f>SUM(T48:T50)</f>
        <v>0</v>
      </c>
      <c r="U51" s="240"/>
      <c r="V51" s="237" t="s">
        <v>119</v>
      </c>
      <c r="W51" s="241">
        <f>SUM(W48:W50)</f>
        <v>0</v>
      </c>
      <c r="X51" s="239">
        <f>SUM(X48:X50)</f>
        <v>0</v>
      </c>
      <c r="Y51" s="240"/>
      <c r="Z51" s="237" t="s">
        <v>119</v>
      </c>
      <c r="AA51" s="238">
        <f>SUM(AA48:AA49)</f>
        <v>250</v>
      </c>
      <c r="AB51" s="239">
        <f>SUM(AB48:AB49)</f>
        <v>0</v>
      </c>
      <c r="AC51" s="240"/>
      <c r="AD51" s="242"/>
    </row>
    <row r="52" spans="1:30" s="63" customFormat="1" ht="13.5" customHeight="1" thickBot="1">
      <c r="A52" s="243"/>
      <c r="B52" s="244"/>
      <c r="C52" s="245"/>
      <c r="D52" s="246"/>
      <c r="E52" s="246"/>
      <c r="F52" s="247"/>
      <c r="G52" s="245"/>
      <c r="H52" s="246"/>
      <c r="I52" s="246"/>
      <c r="J52" s="247"/>
      <c r="K52" s="245"/>
      <c r="L52" s="246"/>
      <c r="M52" s="246"/>
      <c r="N52" s="247"/>
      <c r="O52" s="245"/>
      <c r="P52" s="246"/>
      <c r="Q52" s="246"/>
      <c r="R52" s="247"/>
      <c r="S52" s="245"/>
      <c r="T52" s="246"/>
      <c r="U52" s="246"/>
      <c r="V52" s="248"/>
      <c r="W52" s="249"/>
      <c r="X52" s="246"/>
      <c r="Y52" s="246"/>
      <c r="Z52" s="250"/>
      <c r="AA52" s="251"/>
      <c r="AB52" s="246"/>
      <c r="AC52" s="246"/>
      <c r="AD52" s="242"/>
    </row>
    <row r="53" spans="1:30" ht="13.5" customHeight="1">
      <c r="A53" s="182" t="s">
        <v>132</v>
      </c>
      <c r="B53" s="252" t="s">
        <v>133</v>
      </c>
      <c r="C53" s="184">
        <v>1400</v>
      </c>
      <c r="D53" s="185"/>
      <c r="E53" s="253"/>
      <c r="F53" s="193" t="s">
        <v>134</v>
      </c>
      <c r="G53" s="184">
        <v>1500</v>
      </c>
      <c r="H53" s="254"/>
      <c r="I53" s="192"/>
      <c r="J53" s="193" t="s">
        <v>135</v>
      </c>
      <c r="K53" s="190">
        <v>360</v>
      </c>
      <c r="L53" s="254"/>
      <c r="M53" s="192"/>
      <c r="N53" s="193" t="s">
        <v>136</v>
      </c>
      <c r="O53" s="184">
        <v>930</v>
      </c>
      <c r="P53" s="254"/>
      <c r="Q53" s="192"/>
      <c r="R53" s="255" t="s">
        <v>136</v>
      </c>
      <c r="S53" s="256">
        <v>100</v>
      </c>
      <c r="T53" s="254"/>
      <c r="U53" s="192"/>
      <c r="V53" s="123" t="s">
        <v>136</v>
      </c>
      <c r="W53" s="257" t="s">
        <v>124</v>
      </c>
      <c r="X53" s="258"/>
      <c r="Y53" s="188"/>
      <c r="Z53" s="193" t="s">
        <v>136</v>
      </c>
      <c r="AA53" s="256">
        <v>170</v>
      </c>
      <c r="AB53" s="254"/>
      <c r="AC53" s="192"/>
      <c r="AD53" s="94"/>
    </row>
    <row r="54" spans="1:30" ht="13.5" customHeight="1">
      <c r="A54" s="199" t="s">
        <v>126</v>
      </c>
      <c r="B54" s="123" t="s">
        <v>137</v>
      </c>
      <c r="C54" s="133">
        <v>1800</v>
      </c>
      <c r="D54" s="97"/>
      <c r="E54" s="259"/>
      <c r="F54" s="101" t="s">
        <v>138</v>
      </c>
      <c r="G54" s="133">
        <v>750</v>
      </c>
      <c r="H54" s="212"/>
      <c r="I54" s="260"/>
      <c r="J54" s="261" t="s">
        <v>139</v>
      </c>
      <c r="K54" s="262"/>
      <c r="L54" s="212"/>
      <c r="M54" s="260"/>
      <c r="N54" s="101" t="s">
        <v>140</v>
      </c>
      <c r="O54" s="133">
        <v>150</v>
      </c>
      <c r="P54" s="212"/>
      <c r="Q54" s="260"/>
      <c r="R54" s="263"/>
      <c r="S54" s="133"/>
      <c r="T54" s="204"/>
      <c r="U54" s="264"/>
      <c r="V54" s="123"/>
      <c r="W54" s="265"/>
      <c r="X54" s="204"/>
      <c r="Y54" s="264"/>
      <c r="Z54" s="123"/>
      <c r="AA54" s="266"/>
      <c r="AB54" s="204"/>
      <c r="AC54" s="264"/>
      <c r="AD54" s="94"/>
    </row>
    <row r="55" spans="1:30" ht="13.5" customHeight="1">
      <c r="A55" s="267"/>
      <c r="B55" s="123" t="s">
        <v>141</v>
      </c>
      <c r="C55" s="227">
        <v>1450</v>
      </c>
      <c r="D55" s="97"/>
      <c r="E55" s="268"/>
      <c r="F55" s="101"/>
      <c r="G55" s="96"/>
      <c r="H55" s="220"/>
      <c r="I55" s="269"/>
      <c r="J55" s="230" t="s">
        <v>142</v>
      </c>
      <c r="K55" s="270">
        <v>35</v>
      </c>
      <c r="L55" s="271"/>
      <c r="M55" s="272"/>
      <c r="N55" s="101" t="s">
        <v>138</v>
      </c>
      <c r="O55" s="227">
        <v>70</v>
      </c>
      <c r="P55" s="271"/>
      <c r="Q55" s="272"/>
      <c r="R55" s="101"/>
      <c r="S55" s="227"/>
      <c r="T55" s="220"/>
      <c r="U55" s="269"/>
      <c r="V55" s="123"/>
      <c r="W55" s="273"/>
      <c r="X55" s="220"/>
      <c r="Y55" s="269"/>
      <c r="Z55" s="226" t="s">
        <v>143</v>
      </c>
      <c r="AA55" s="227">
        <v>15</v>
      </c>
      <c r="AB55" s="271"/>
      <c r="AC55" s="272"/>
      <c r="AD55" s="94"/>
    </row>
    <row r="56" spans="1:30" s="63" customFormat="1" ht="13.5" customHeight="1" thickBot="1">
      <c r="A56" s="232">
        <f>SUM(G56,K56,O56,S56,AA56)</f>
        <v>8730</v>
      </c>
      <c r="B56" s="274"/>
      <c r="C56" s="275"/>
      <c r="D56" s="276"/>
      <c r="E56" s="236"/>
      <c r="F56" s="277" t="s">
        <v>119</v>
      </c>
      <c r="G56" s="278">
        <f>SUM(C53:C55,G53:G55)</f>
        <v>6900</v>
      </c>
      <c r="H56" s="279">
        <f>SUM(D53:D55,H53:H55)</f>
        <v>0</v>
      </c>
      <c r="I56" s="280"/>
      <c r="J56" s="277" t="s">
        <v>119</v>
      </c>
      <c r="K56" s="278">
        <f>SUM(K53:K55)</f>
        <v>395</v>
      </c>
      <c r="L56" s="279">
        <f>SUM(L53:L55)</f>
        <v>0</v>
      </c>
      <c r="M56" s="280"/>
      <c r="N56" s="277" t="s">
        <v>119</v>
      </c>
      <c r="O56" s="278">
        <f>SUM(O53:O55)</f>
        <v>1150</v>
      </c>
      <c r="P56" s="279">
        <f>SUM(P53:P55)</f>
        <v>0</v>
      </c>
      <c r="Q56" s="280"/>
      <c r="R56" s="277" t="s">
        <v>119</v>
      </c>
      <c r="S56" s="278">
        <f>SUM(S53:S55)</f>
        <v>100</v>
      </c>
      <c r="T56" s="279">
        <f>SUM(T53:T55)</f>
        <v>0</v>
      </c>
      <c r="U56" s="280"/>
      <c r="V56" s="277" t="s">
        <v>119</v>
      </c>
      <c r="W56" s="278">
        <f>SUM(W53)</f>
        <v>0</v>
      </c>
      <c r="X56" s="279">
        <f>SUM(X53:X55)</f>
        <v>0</v>
      </c>
      <c r="Y56" s="280"/>
      <c r="Z56" s="277" t="s">
        <v>119</v>
      </c>
      <c r="AA56" s="278">
        <f>SUM(AA53:AA55)</f>
        <v>185</v>
      </c>
      <c r="AB56" s="279">
        <f>SUM(AB53:AB55)</f>
        <v>0</v>
      </c>
      <c r="AC56" s="280"/>
      <c r="AD56" s="281"/>
    </row>
    <row r="57" spans="1:30" s="63" customFormat="1" ht="13.5" customHeight="1" thickBot="1">
      <c r="A57" s="282"/>
      <c r="B57" s="244"/>
      <c r="C57" s="245"/>
      <c r="D57" s="246"/>
      <c r="E57" s="246"/>
      <c r="F57" s="248"/>
      <c r="G57" s="245"/>
      <c r="H57" s="246"/>
      <c r="I57" s="246"/>
      <c r="J57" s="247"/>
      <c r="K57" s="245"/>
      <c r="L57" s="246"/>
      <c r="M57" s="246"/>
      <c r="N57" s="247"/>
      <c r="O57" s="245"/>
      <c r="P57" s="246"/>
      <c r="Q57" s="246"/>
      <c r="R57" s="247"/>
      <c r="S57" s="245"/>
      <c r="T57" s="246"/>
      <c r="U57" s="283"/>
      <c r="V57" s="248"/>
      <c r="W57" s="284"/>
      <c r="X57" s="246"/>
      <c r="Y57" s="246"/>
      <c r="Z57" s="247"/>
      <c r="AA57" s="245"/>
      <c r="AB57" s="246"/>
      <c r="AC57" s="246"/>
      <c r="AD57" s="242"/>
    </row>
    <row r="58" spans="1:30" ht="13.5" customHeight="1">
      <c r="A58" s="285" t="s">
        <v>144</v>
      </c>
      <c r="B58" s="252" t="s">
        <v>145</v>
      </c>
      <c r="C58" s="184">
        <v>2150</v>
      </c>
      <c r="D58" s="185"/>
      <c r="E58" s="253"/>
      <c r="F58" s="101"/>
      <c r="G58" s="286"/>
      <c r="H58" s="258"/>
      <c r="I58" s="188"/>
      <c r="J58" s="193" t="s">
        <v>146</v>
      </c>
      <c r="K58" s="256">
        <v>1070</v>
      </c>
      <c r="L58" s="254"/>
      <c r="M58" s="192"/>
      <c r="N58" s="193" t="s">
        <v>146</v>
      </c>
      <c r="O58" s="184">
        <v>650</v>
      </c>
      <c r="P58" s="254"/>
      <c r="Q58" s="192"/>
      <c r="R58" s="195" t="s">
        <v>147</v>
      </c>
      <c r="S58" s="256">
        <v>60</v>
      </c>
      <c r="T58" s="254"/>
      <c r="U58" s="192"/>
      <c r="V58" s="252" t="s">
        <v>146</v>
      </c>
      <c r="W58" s="287" t="s">
        <v>124</v>
      </c>
      <c r="X58" s="258"/>
      <c r="Y58" s="188"/>
      <c r="Z58" s="193" t="s">
        <v>146</v>
      </c>
      <c r="AA58" s="288">
        <v>180</v>
      </c>
      <c r="AB58" s="254"/>
      <c r="AC58" s="192"/>
      <c r="AD58" s="94"/>
    </row>
    <row r="59" spans="1:30" ht="13.5" customHeight="1">
      <c r="A59" s="199" t="s">
        <v>126</v>
      </c>
      <c r="B59" s="226" t="s">
        <v>148</v>
      </c>
      <c r="C59" s="227">
        <v>2000</v>
      </c>
      <c r="D59" s="289"/>
      <c r="E59" s="290"/>
      <c r="F59" s="291"/>
      <c r="G59" s="223"/>
      <c r="H59" s="220"/>
      <c r="I59" s="292"/>
      <c r="J59" s="222"/>
      <c r="K59" s="293"/>
      <c r="L59" s="294"/>
      <c r="M59" s="292"/>
      <c r="N59" s="222"/>
      <c r="O59" s="293"/>
      <c r="P59" s="294"/>
      <c r="Q59" s="292"/>
      <c r="R59" s="222"/>
      <c r="S59" s="293"/>
      <c r="T59" s="294"/>
      <c r="U59" s="292"/>
      <c r="V59" s="222"/>
      <c r="W59" s="295"/>
      <c r="X59" s="294"/>
      <c r="Y59" s="292"/>
      <c r="Z59" s="222"/>
      <c r="AA59" s="296"/>
      <c r="AB59" s="294"/>
      <c r="AC59" s="292"/>
      <c r="AD59" s="94"/>
    </row>
    <row r="60" spans="1:30" s="63" customFormat="1" ht="13.5" customHeight="1" thickBot="1">
      <c r="A60" s="232">
        <f>SUM(G60,K60,O60,S60,AA60)</f>
        <v>6110</v>
      </c>
      <c r="B60" s="297"/>
      <c r="C60" s="298"/>
      <c r="D60" s="299"/>
      <c r="E60" s="300"/>
      <c r="F60" s="301" t="s">
        <v>119</v>
      </c>
      <c r="G60" s="302">
        <f>SUM(C58:C59)</f>
        <v>4150</v>
      </c>
      <c r="H60" s="303">
        <f>SUM(D58:D59,H58:H59)</f>
        <v>0</v>
      </c>
      <c r="I60" s="304"/>
      <c r="J60" s="301" t="s">
        <v>119</v>
      </c>
      <c r="K60" s="302">
        <f>SUM(K58:K59)</f>
        <v>1070</v>
      </c>
      <c r="L60" s="303">
        <f>SUM(L58:L59)</f>
        <v>0</v>
      </c>
      <c r="M60" s="304"/>
      <c r="N60" s="301" t="s">
        <v>119</v>
      </c>
      <c r="O60" s="302">
        <f>SUM(O58:O59)</f>
        <v>650</v>
      </c>
      <c r="P60" s="303">
        <f>SUM(P58:P59)</f>
        <v>0</v>
      </c>
      <c r="Q60" s="304"/>
      <c r="R60" s="301" t="s">
        <v>119</v>
      </c>
      <c r="S60" s="302">
        <f>SUM(S58:S59)</f>
        <v>60</v>
      </c>
      <c r="T60" s="303">
        <f>SUM(T58:T59)</f>
        <v>0</v>
      </c>
      <c r="U60" s="304"/>
      <c r="V60" s="301" t="s">
        <v>119</v>
      </c>
      <c r="W60" s="302"/>
      <c r="X60" s="303">
        <f>SUM(X58:X59)</f>
        <v>0</v>
      </c>
      <c r="Y60" s="304"/>
      <c r="Z60" s="301" t="s">
        <v>119</v>
      </c>
      <c r="AA60" s="302">
        <f>SUM(AA58)</f>
        <v>180</v>
      </c>
      <c r="AB60" s="303">
        <f>SUM(AB58)</f>
        <v>0</v>
      </c>
      <c r="AC60" s="304"/>
      <c r="AD60" s="242"/>
    </row>
    <row r="61" spans="1:30" ht="16.5" customHeight="1">
      <c r="A61" s="305"/>
      <c r="B61" s="306" t="s">
        <v>149</v>
      </c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727" t="s">
        <v>150</v>
      </c>
      <c r="Z61" s="727"/>
      <c r="AA61" s="727"/>
      <c r="AB61" s="727"/>
      <c r="AC61" s="727"/>
      <c r="AD61" s="307"/>
    </row>
    <row r="62" spans="1:30" ht="13.5" customHeight="1">
      <c r="A62" s="305"/>
      <c r="B62" s="306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728"/>
      <c r="Z62" s="728"/>
      <c r="AA62" s="728"/>
      <c r="AB62" s="728"/>
      <c r="AC62" s="728"/>
      <c r="AD62" s="307"/>
    </row>
    <row r="63" spans="1:30" s="312" customFormat="1" ht="13.5" customHeight="1">
      <c r="A63" s="308"/>
      <c r="B63" s="309"/>
      <c r="C63" s="310"/>
      <c r="D63" s="310"/>
      <c r="E63" s="310"/>
      <c r="F63" s="310"/>
      <c r="G63" s="310"/>
      <c r="H63" s="310"/>
      <c r="I63" s="310"/>
      <c r="J63" s="310"/>
      <c r="K63" s="310"/>
      <c r="L63" s="310"/>
      <c r="M63" s="310"/>
      <c r="N63" s="310"/>
      <c r="O63" s="310"/>
      <c r="P63" s="310"/>
      <c r="Q63" s="310"/>
      <c r="R63" s="310"/>
      <c r="S63" s="310"/>
      <c r="T63" s="310"/>
      <c r="U63" s="310"/>
      <c r="V63" s="310"/>
      <c r="W63" s="310"/>
      <c r="X63" s="310"/>
      <c r="Y63" s="310"/>
      <c r="Z63" s="310"/>
      <c r="AA63" s="310"/>
      <c r="AB63" s="708" t="s">
        <v>151</v>
      </c>
      <c r="AC63" s="708"/>
      <c r="AD63" s="311"/>
    </row>
    <row r="64" spans="1:30" s="312" customFormat="1" ht="16.5" customHeight="1">
      <c r="A64" s="313"/>
      <c r="B64" s="313"/>
    </row>
    <row r="65" spans="1:30" s="312" customFormat="1">
      <c r="A65" s="314" t="s">
        <v>152</v>
      </c>
      <c r="B65" s="315"/>
      <c r="C65" s="316"/>
      <c r="D65" s="314"/>
      <c r="E65" s="314"/>
      <c r="F65" s="314"/>
      <c r="G65" s="317"/>
      <c r="H65" s="314">
        <f>H60+H56+H51+H46</f>
        <v>0</v>
      </c>
      <c r="I65" s="314"/>
      <c r="J65" s="314"/>
      <c r="K65" s="317"/>
      <c r="L65" s="314">
        <f>L60+L56+L51+L46</f>
        <v>0</v>
      </c>
      <c r="M65" s="314"/>
      <c r="N65" s="313"/>
      <c r="O65" s="313"/>
      <c r="P65" s="314">
        <f>P60+P56+P51+P46+P45</f>
        <v>0</v>
      </c>
      <c r="Q65" s="314"/>
      <c r="R65" s="314"/>
      <c r="S65" s="314"/>
      <c r="T65" s="314">
        <f>T60+T56+T51+T46</f>
        <v>0</v>
      </c>
      <c r="U65" s="314"/>
      <c r="V65" s="314"/>
      <c r="W65" s="314"/>
      <c r="X65" s="314">
        <f>X46</f>
        <v>0</v>
      </c>
      <c r="Y65" s="314"/>
      <c r="Z65" s="314"/>
      <c r="AA65" s="314"/>
      <c r="AB65" s="314">
        <f>AB60+AB56+AB51+AB46</f>
        <v>0</v>
      </c>
      <c r="AC65" s="314"/>
      <c r="AD65" s="314"/>
    </row>
    <row r="66" spans="1:30" s="312" customFormat="1">
      <c r="A66" s="315" t="s">
        <v>153</v>
      </c>
      <c r="B66" s="315"/>
      <c r="C66" s="316"/>
      <c r="D66" s="315"/>
      <c r="E66" s="315"/>
      <c r="F66" s="315"/>
      <c r="G66" s="316"/>
      <c r="H66" s="315"/>
      <c r="I66" s="315"/>
      <c r="J66" s="315"/>
      <c r="K66" s="316"/>
      <c r="L66" s="314"/>
      <c r="M66" s="314"/>
      <c r="N66" s="313"/>
      <c r="O66" s="313"/>
      <c r="P66" s="313"/>
      <c r="Q66" s="313"/>
      <c r="R66" s="314"/>
      <c r="S66" s="314"/>
      <c r="T66" s="314"/>
      <c r="U66" s="314"/>
      <c r="V66" s="314"/>
      <c r="W66" s="314"/>
      <c r="X66" s="314"/>
      <c r="Y66" s="314"/>
      <c r="Z66" s="314"/>
      <c r="AA66" s="314"/>
      <c r="AB66" s="314"/>
      <c r="AC66" s="314"/>
      <c r="AD66" s="314"/>
    </row>
    <row r="67" spans="1:30" s="312" customFormat="1" ht="12" customHeight="1">
      <c r="A67" s="315"/>
      <c r="B67" s="315">
        <v>1</v>
      </c>
      <c r="C67" s="315">
        <v>2</v>
      </c>
      <c r="D67" s="315">
        <v>3</v>
      </c>
      <c r="E67" s="315"/>
      <c r="F67" s="315" t="s">
        <v>154</v>
      </c>
      <c r="G67" s="315" t="s">
        <v>155</v>
      </c>
      <c r="H67" s="315"/>
      <c r="I67" s="315"/>
      <c r="J67" s="315"/>
      <c r="K67" s="316"/>
      <c r="L67" s="314"/>
      <c r="M67" s="314"/>
      <c r="N67" s="313"/>
      <c r="O67" s="313"/>
      <c r="P67" s="313"/>
      <c r="Q67" s="313"/>
      <c r="R67" s="314"/>
      <c r="S67" s="314"/>
      <c r="T67" s="314"/>
      <c r="U67" s="314"/>
      <c r="V67" s="314"/>
      <c r="W67" s="314"/>
      <c r="X67" s="314"/>
      <c r="Y67" s="314"/>
      <c r="Z67" s="314"/>
      <c r="AA67" s="314"/>
      <c r="AB67" s="314"/>
      <c r="AC67" s="314"/>
      <c r="AD67" s="314"/>
    </row>
    <row r="68" spans="1:30" s="312" customFormat="1">
      <c r="A68" s="315" t="s">
        <v>156</v>
      </c>
      <c r="B68" s="315">
        <f>H65</f>
        <v>0</v>
      </c>
      <c r="C68" s="315">
        <f>香川２!H67</f>
        <v>0</v>
      </c>
      <c r="D68" s="315">
        <f>香川３!H66</f>
        <v>0</v>
      </c>
      <c r="E68" s="315"/>
      <c r="F68" s="315">
        <f>香川３!H59</f>
        <v>0</v>
      </c>
      <c r="G68" s="315">
        <f>SUM(B68:D68)</f>
        <v>0</v>
      </c>
      <c r="H68" s="315"/>
      <c r="I68" s="315"/>
      <c r="J68" s="315"/>
      <c r="K68" s="316"/>
      <c r="L68" s="314"/>
      <c r="M68" s="314"/>
      <c r="N68" s="313"/>
      <c r="O68" s="313"/>
      <c r="P68" s="313"/>
      <c r="Q68" s="313"/>
      <c r="R68" s="314"/>
      <c r="S68" s="314"/>
      <c r="T68" s="314"/>
      <c r="U68" s="314"/>
      <c r="V68" s="314"/>
      <c r="W68" s="314"/>
      <c r="X68" s="314"/>
      <c r="Y68" s="314"/>
      <c r="Z68" s="314"/>
      <c r="AA68" s="314"/>
      <c r="AB68" s="314"/>
      <c r="AC68" s="314"/>
      <c r="AD68" s="314"/>
    </row>
    <row r="69" spans="1:30" s="312" customFormat="1">
      <c r="A69" s="315" t="s">
        <v>157</v>
      </c>
      <c r="B69" s="315">
        <f>L65</f>
        <v>0</v>
      </c>
      <c r="C69" s="315">
        <f>香川２!L67</f>
        <v>0</v>
      </c>
      <c r="D69" s="315">
        <f>香川３!L66</f>
        <v>0</v>
      </c>
      <c r="E69" s="315"/>
      <c r="F69" s="315">
        <f>香川３!L67</f>
        <v>0</v>
      </c>
      <c r="G69" s="315">
        <f>SUM(B69:D69)</f>
        <v>0</v>
      </c>
      <c r="H69" s="315"/>
      <c r="I69" s="315"/>
      <c r="J69" s="315"/>
      <c r="K69" s="316"/>
      <c r="L69" s="314"/>
      <c r="M69" s="314"/>
      <c r="N69" s="313"/>
      <c r="O69" s="313"/>
      <c r="P69" s="313"/>
      <c r="Q69" s="313"/>
      <c r="R69" s="314"/>
      <c r="S69" s="314"/>
      <c r="T69" s="314"/>
      <c r="U69" s="314"/>
      <c r="V69" s="314"/>
      <c r="W69" s="314"/>
      <c r="X69" s="314"/>
      <c r="Y69" s="314"/>
      <c r="Z69" s="314"/>
      <c r="AA69" s="314"/>
      <c r="AB69" s="314"/>
      <c r="AC69" s="314"/>
      <c r="AD69" s="314"/>
    </row>
    <row r="70" spans="1:30" s="312" customFormat="1">
      <c r="A70" s="315" t="s">
        <v>158</v>
      </c>
      <c r="B70" s="315">
        <f>P65</f>
        <v>0</v>
      </c>
      <c r="C70" s="315">
        <f>香川２!P67</f>
        <v>0</v>
      </c>
      <c r="D70" s="315">
        <f>香川３!P66</f>
        <v>0</v>
      </c>
      <c r="E70" s="315"/>
      <c r="F70" s="315">
        <f>香川３!P67</f>
        <v>0</v>
      </c>
      <c r="G70" s="315">
        <f t="shared" ref="G70:G72" si="0">SUM(B70:D70)</f>
        <v>0</v>
      </c>
      <c r="H70" s="315"/>
      <c r="I70" s="315"/>
      <c r="J70" s="315"/>
      <c r="K70" s="316"/>
      <c r="L70" s="314"/>
      <c r="M70" s="314"/>
      <c r="N70" s="313"/>
      <c r="O70" s="313"/>
      <c r="P70" s="313"/>
      <c r="Q70" s="313"/>
      <c r="R70" s="314"/>
      <c r="S70" s="314"/>
      <c r="T70" s="314"/>
      <c r="U70" s="314"/>
      <c r="V70" s="314"/>
      <c r="W70" s="314"/>
      <c r="X70" s="314"/>
      <c r="Y70" s="314"/>
      <c r="Z70" s="314"/>
      <c r="AA70" s="314"/>
      <c r="AB70" s="314"/>
      <c r="AC70" s="314"/>
      <c r="AD70" s="314"/>
    </row>
    <row r="71" spans="1:30" s="312" customFormat="1">
      <c r="A71" s="315" t="s">
        <v>159</v>
      </c>
      <c r="B71" s="315">
        <f>T65</f>
        <v>0</v>
      </c>
      <c r="C71" s="315">
        <f>香川２!T67</f>
        <v>0</v>
      </c>
      <c r="D71" s="315">
        <f>香川３!T66</f>
        <v>0</v>
      </c>
      <c r="E71" s="315"/>
      <c r="F71" s="315">
        <f>香川３!T67</f>
        <v>0</v>
      </c>
      <c r="G71" s="315">
        <f t="shared" si="0"/>
        <v>0</v>
      </c>
      <c r="H71" s="315"/>
      <c r="I71" s="315"/>
      <c r="J71" s="315"/>
      <c r="K71" s="316"/>
      <c r="L71" s="314"/>
      <c r="M71" s="314"/>
      <c r="N71" s="313"/>
      <c r="O71" s="313"/>
      <c r="P71" s="313"/>
      <c r="Q71" s="313"/>
      <c r="R71" s="314"/>
      <c r="S71" s="314"/>
      <c r="T71" s="314"/>
      <c r="U71" s="314"/>
      <c r="V71" s="314"/>
      <c r="W71" s="314"/>
      <c r="X71" s="314"/>
      <c r="Y71" s="314"/>
      <c r="Z71" s="314"/>
      <c r="AA71" s="314"/>
      <c r="AB71" s="314"/>
      <c r="AC71" s="314"/>
      <c r="AD71" s="314"/>
    </row>
    <row r="72" spans="1:30" s="312" customFormat="1">
      <c r="A72" s="315" t="s">
        <v>160</v>
      </c>
      <c r="B72" s="315">
        <f>X65</f>
        <v>0</v>
      </c>
      <c r="C72" s="315">
        <f>香川２!Y67</f>
        <v>0</v>
      </c>
      <c r="D72" s="315">
        <f>香川３!X66</f>
        <v>0</v>
      </c>
      <c r="E72" s="315"/>
      <c r="F72" s="315">
        <f>香川３!X67</f>
        <v>0</v>
      </c>
      <c r="G72" s="315">
        <f t="shared" si="0"/>
        <v>0</v>
      </c>
      <c r="H72" s="315"/>
      <c r="I72" s="315"/>
      <c r="J72" s="315"/>
      <c r="K72" s="316"/>
      <c r="L72" s="314"/>
      <c r="M72" s="314"/>
      <c r="N72" s="313"/>
      <c r="O72" s="313"/>
      <c r="P72" s="313"/>
      <c r="Q72" s="313"/>
      <c r="R72" s="314"/>
      <c r="S72" s="314"/>
      <c r="T72" s="314"/>
      <c r="U72" s="314"/>
      <c r="V72" s="314"/>
      <c r="W72" s="314"/>
      <c r="X72" s="314"/>
      <c r="Y72" s="314"/>
      <c r="Z72" s="314"/>
      <c r="AA72" s="314"/>
      <c r="AB72" s="314"/>
      <c r="AC72" s="314"/>
      <c r="AD72" s="314"/>
    </row>
    <row r="73" spans="1:30" s="312" customFormat="1">
      <c r="A73" s="315" t="s">
        <v>161</v>
      </c>
      <c r="B73" s="315">
        <f>AB65</f>
        <v>0</v>
      </c>
      <c r="C73" s="315">
        <f>香川２!AC67</f>
        <v>0</v>
      </c>
      <c r="D73" s="315">
        <f>香川３!AB66</f>
        <v>0</v>
      </c>
      <c r="E73" s="315"/>
      <c r="F73" s="315">
        <f>香川３!AB67</f>
        <v>0</v>
      </c>
      <c r="G73" s="315">
        <f>SUM(B73:D73)</f>
        <v>0</v>
      </c>
      <c r="H73" s="315"/>
      <c r="I73" s="315"/>
      <c r="J73" s="315"/>
      <c r="K73" s="316"/>
      <c r="L73" s="314"/>
      <c r="M73" s="314"/>
      <c r="N73" s="313"/>
      <c r="O73" s="313"/>
      <c r="P73" s="313"/>
      <c r="Q73" s="313"/>
      <c r="R73" s="314"/>
      <c r="S73" s="314"/>
      <c r="T73" s="314"/>
      <c r="U73" s="314"/>
      <c r="V73" s="314"/>
      <c r="W73" s="314"/>
      <c r="X73" s="314"/>
      <c r="Y73" s="314"/>
      <c r="Z73" s="314"/>
      <c r="AA73" s="314"/>
      <c r="AB73" s="314"/>
      <c r="AC73" s="314"/>
      <c r="AD73" s="314"/>
    </row>
    <row r="74" spans="1:30" s="312" customFormat="1" ht="11.25" customHeight="1">
      <c r="A74" s="315" t="s">
        <v>162</v>
      </c>
      <c r="B74" s="315">
        <f>SUM(B69:D73)</f>
        <v>0</v>
      </c>
      <c r="C74" s="315"/>
      <c r="D74" s="315" t="s">
        <v>163</v>
      </c>
      <c r="E74" s="315"/>
      <c r="F74" s="318">
        <f>SUM(F69:F73)</f>
        <v>0</v>
      </c>
      <c r="G74" s="315"/>
      <c r="H74" s="315"/>
      <c r="I74" s="315"/>
      <c r="J74" s="315"/>
      <c r="K74" s="316"/>
      <c r="L74" s="314"/>
      <c r="M74" s="314"/>
      <c r="N74" s="313"/>
      <c r="O74" s="313"/>
      <c r="P74" s="313"/>
      <c r="Q74" s="313"/>
      <c r="R74" s="314"/>
      <c r="S74" s="314"/>
      <c r="T74" s="314"/>
      <c r="U74" s="314"/>
      <c r="V74" s="314"/>
      <c r="W74" s="314"/>
      <c r="X74" s="314"/>
      <c r="Y74" s="314"/>
      <c r="Z74" s="314"/>
      <c r="AA74" s="314"/>
      <c r="AB74" s="314"/>
      <c r="AC74" s="314"/>
      <c r="AD74" s="314"/>
    </row>
    <row r="75" spans="1:30" s="312" customFormat="1">
      <c r="A75" s="315"/>
      <c r="B75" s="315"/>
      <c r="C75" s="315"/>
      <c r="D75" s="318"/>
      <c r="E75" s="318"/>
      <c r="F75" s="315"/>
      <c r="G75" s="315"/>
      <c r="H75" s="315"/>
      <c r="I75" s="315"/>
      <c r="J75" s="315"/>
      <c r="K75" s="316"/>
      <c r="L75" s="314"/>
      <c r="M75" s="314"/>
      <c r="N75" s="313"/>
      <c r="O75" s="313"/>
      <c r="P75" s="313"/>
      <c r="Q75" s="313"/>
      <c r="R75" s="314"/>
      <c r="S75" s="314"/>
      <c r="T75" s="314"/>
      <c r="U75" s="314"/>
      <c r="V75" s="314"/>
      <c r="W75" s="314"/>
      <c r="X75" s="314"/>
      <c r="Y75" s="314"/>
      <c r="Z75" s="314"/>
      <c r="AA75" s="314"/>
      <c r="AB75" s="314"/>
      <c r="AC75" s="314"/>
    </row>
    <row r="76" spans="1:30" s="312" customFormat="1">
      <c r="A76" s="319"/>
      <c r="B76" s="319"/>
      <c r="C76" s="316"/>
      <c r="D76" s="319"/>
      <c r="E76" s="319"/>
      <c r="F76" s="319"/>
      <c r="G76" s="316"/>
      <c r="H76" s="319"/>
      <c r="I76" s="319"/>
      <c r="J76" s="319"/>
      <c r="K76" s="316"/>
      <c r="L76" s="313"/>
      <c r="M76" s="313"/>
      <c r="N76" s="313"/>
      <c r="O76" s="313"/>
      <c r="P76" s="313"/>
      <c r="Q76" s="313"/>
      <c r="R76" s="313"/>
      <c r="S76" s="313"/>
      <c r="T76" s="313"/>
      <c r="U76" s="313"/>
      <c r="V76" s="313"/>
      <c r="W76" s="317"/>
    </row>
    <row r="77" spans="1:30" s="312" customFormat="1">
      <c r="A77" s="313"/>
      <c r="B77" s="313"/>
      <c r="C77" s="317"/>
      <c r="D77" s="313"/>
      <c r="E77" s="313"/>
      <c r="F77" s="313"/>
      <c r="G77" s="317"/>
      <c r="H77" s="313"/>
      <c r="I77" s="313"/>
      <c r="J77" s="313"/>
      <c r="K77" s="317"/>
      <c r="L77" s="313"/>
      <c r="M77" s="313"/>
      <c r="N77" s="313"/>
      <c r="O77" s="313"/>
      <c r="P77" s="313"/>
      <c r="Q77" s="313"/>
      <c r="R77" s="313"/>
      <c r="S77" s="313"/>
      <c r="T77" s="313"/>
      <c r="U77" s="313"/>
      <c r="V77" s="313"/>
      <c r="W77" s="317"/>
    </row>
    <row r="78" spans="1:30" s="312" customFormat="1">
      <c r="A78" s="313"/>
      <c r="B78" s="313"/>
      <c r="C78" s="317"/>
      <c r="D78" s="313"/>
      <c r="E78" s="313"/>
      <c r="F78" s="313"/>
      <c r="G78" s="317"/>
      <c r="H78" s="313"/>
      <c r="I78" s="313"/>
      <c r="J78" s="313"/>
      <c r="K78" s="317"/>
      <c r="L78" s="313"/>
      <c r="M78" s="313"/>
      <c r="N78" s="313"/>
      <c r="O78" s="313"/>
      <c r="P78" s="313"/>
      <c r="Q78" s="313"/>
      <c r="R78" s="313"/>
      <c r="S78" s="313"/>
      <c r="T78" s="313"/>
      <c r="U78" s="313"/>
      <c r="V78" s="313"/>
      <c r="W78" s="317"/>
    </row>
    <row r="79" spans="1:30" s="312" customFormat="1">
      <c r="A79" s="313"/>
      <c r="B79" s="313"/>
      <c r="C79" s="317"/>
      <c r="D79" s="313"/>
      <c r="E79" s="313"/>
      <c r="F79" s="313"/>
      <c r="G79" s="317"/>
      <c r="H79" s="313"/>
      <c r="I79" s="313"/>
      <c r="J79" s="313"/>
      <c r="K79" s="317"/>
      <c r="L79" s="313"/>
      <c r="M79" s="313"/>
      <c r="N79" s="313"/>
      <c r="O79" s="313"/>
      <c r="P79" s="313"/>
      <c r="Q79" s="313"/>
      <c r="R79" s="313"/>
      <c r="S79" s="313"/>
      <c r="T79" s="313"/>
      <c r="U79" s="313"/>
      <c r="V79" s="313"/>
      <c r="W79" s="317"/>
    </row>
    <row r="80" spans="1:30" s="312" customFormat="1">
      <c r="A80" s="313"/>
      <c r="B80" s="313"/>
      <c r="C80" s="317"/>
      <c r="D80" s="313"/>
      <c r="E80" s="313"/>
      <c r="F80" s="313"/>
      <c r="G80" s="317"/>
      <c r="H80" s="313"/>
      <c r="I80" s="313"/>
      <c r="J80" s="313"/>
      <c r="K80" s="317"/>
      <c r="L80" s="313"/>
      <c r="M80" s="313"/>
      <c r="O80" s="317"/>
      <c r="S80" s="317"/>
      <c r="W80" s="317"/>
    </row>
    <row r="81" spans="1:23" s="312" customFormat="1">
      <c r="A81" s="313"/>
      <c r="B81" s="313"/>
      <c r="C81" s="317"/>
      <c r="D81" s="313"/>
      <c r="E81" s="313"/>
      <c r="F81" s="313"/>
      <c r="G81" s="317"/>
      <c r="H81" s="313"/>
      <c r="I81" s="313"/>
      <c r="J81" s="313"/>
      <c r="K81" s="317"/>
      <c r="L81" s="313"/>
      <c r="M81" s="313"/>
      <c r="O81" s="317"/>
      <c r="S81" s="317"/>
      <c r="W81" s="317"/>
    </row>
    <row r="82" spans="1:23" s="312" customFormat="1">
      <c r="A82" s="313"/>
      <c r="B82" s="313"/>
      <c r="C82" s="317"/>
      <c r="D82" s="313"/>
      <c r="E82" s="313"/>
      <c r="F82" s="313"/>
      <c r="G82" s="317"/>
      <c r="H82" s="313"/>
      <c r="I82" s="313"/>
      <c r="J82" s="313"/>
      <c r="K82" s="317"/>
      <c r="O82" s="317"/>
      <c r="S82" s="317"/>
      <c r="W82" s="317"/>
    </row>
    <row r="83" spans="1:23" s="312" customFormat="1">
      <c r="A83" s="313"/>
      <c r="B83" s="313"/>
      <c r="C83" s="317"/>
      <c r="D83" s="313"/>
      <c r="E83" s="313"/>
      <c r="F83" s="313"/>
      <c r="G83" s="317"/>
      <c r="H83" s="313"/>
      <c r="I83" s="313"/>
      <c r="J83" s="313"/>
      <c r="K83" s="317"/>
      <c r="O83" s="317"/>
      <c r="S83" s="317"/>
      <c r="W83" s="317"/>
    </row>
    <row r="84" spans="1:23" s="312" customFormat="1">
      <c r="A84" s="313"/>
      <c r="B84" s="313"/>
      <c r="C84" s="317"/>
      <c r="D84" s="313"/>
      <c r="E84" s="313"/>
      <c r="F84" s="313"/>
      <c r="G84" s="317"/>
      <c r="H84" s="313"/>
      <c r="I84" s="313"/>
      <c r="J84" s="313"/>
      <c r="K84" s="317"/>
      <c r="O84" s="317"/>
      <c r="S84" s="317"/>
      <c r="W84" s="317"/>
    </row>
    <row r="85" spans="1:23" s="312" customFormat="1">
      <c r="A85" s="313"/>
      <c r="B85" s="313"/>
      <c r="C85" s="317"/>
      <c r="D85" s="313"/>
      <c r="E85" s="313"/>
      <c r="F85" s="313"/>
      <c r="G85" s="317"/>
      <c r="H85" s="313"/>
      <c r="I85" s="313"/>
      <c r="J85" s="313"/>
      <c r="K85" s="317"/>
      <c r="O85" s="317"/>
      <c r="S85" s="317"/>
      <c r="W85" s="317"/>
    </row>
    <row r="86" spans="1:23" s="312" customFormat="1">
      <c r="A86" s="313"/>
      <c r="B86" s="313"/>
      <c r="C86" s="317"/>
      <c r="D86" s="313"/>
      <c r="E86" s="313"/>
      <c r="F86" s="313"/>
      <c r="G86" s="317"/>
      <c r="H86" s="313"/>
      <c r="I86" s="313"/>
      <c r="J86" s="313"/>
      <c r="K86" s="317"/>
      <c r="O86" s="317"/>
      <c r="S86" s="317"/>
      <c r="W86" s="317"/>
    </row>
  </sheetData>
  <mergeCells count="17">
    <mergeCell ref="A15:A45"/>
    <mergeCell ref="Y61:AC62"/>
    <mergeCell ref="W1:AD3"/>
    <mergeCell ref="W4:AD6"/>
    <mergeCell ref="A7:H7"/>
    <mergeCell ref="I7:N7"/>
    <mergeCell ref="Q7:V7"/>
    <mergeCell ref="A8:G11"/>
    <mergeCell ref="H8:H11"/>
    <mergeCell ref="I8:N11"/>
    <mergeCell ref="O8:P11"/>
    <mergeCell ref="Q8:S8"/>
    <mergeCell ref="AB63:AC63"/>
    <mergeCell ref="W8:AC11"/>
    <mergeCell ref="Q9:S10"/>
    <mergeCell ref="T9:V10"/>
    <mergeCell ref="AE13:AE17"/>
  </mergeCells>
  <phoneticPr fontId="3"/>
  <conditionalFormatting sqref="B15:B45">
    <cfRule type="expression" dxfId="48" priority="24">
      <formula>C15-D15&lt;0</formula>
    </cfRule>
  </conditionalFormatting>
  <conditionalFormatting sqref="B48:B49">
    <cfRule type="expression" dxfId="47" priority="62">
      <formula>C48-D48&lt;0</formula>
    </cfRule>
  </conditionalFormatting>
  <conditionalFormatting sqref="B53:B55">
    <cfRule type="expression" dxfId="46" priority="15">
      <formula>C53-D53&lt;0</formula>
    </cfRule>
  </conditionalFormatting>
  <conditionalFormatting sqref="B58:B59">
    <cfRule type="expression" dxfId="45" priority="55">
      <formula>C58-D58&lt;0</formula>
    </cfRule>
  </conditionalFormatting>
  <conditionalFormatting sqref="F15:F45">
    <cfRule type="expression" dxfId="44" priority="16">
      <formula>G15-H15&lt;0</formula>
    </cfRule>
  </conditionalFormatting>
  <conditionalFormatting sqref="F53:F55">
    <cfRule type="expression" dxfId="43" priority="14">
      <formula>G53-H53&lt;0</formula>
    </cfRule>
  </conditionalFormatting>
  <conditionalFormatting sqref="J15:J45">
    <cfRule type="expression" dxfId="42" priority="4">
      <formula>K15-L15&lt;0</formula>
    </cfRule>
  </conditionalFormatting>
  <conditionalFormatting sqref="J48:J50">
    <cfRule type="expression" dxfId="41" priority="7">
      <formula>K48-L48&lt;0</formula>
    </cfRule>
  </conditionalFormatting>
  <conditionalFormatting sqref="J53:J55">
    <cfRule type="expression" dxfId="40" priority="40">
      <formula>K53-L53&lt;0</formula>
    </cfRule>
  </conditionalFormatting>
  <conditionalFormatting sqref="N15:N45 V15:V45 F48:F50 N48:N50 V48:V50 V53:V55 Z53:Z55 F58:F59 J58:J59 N58:N59 R58:R59 V58:V59 Z58:Z59">
    <cfRule type="expression" dxfId="39" priority="27">
      <formula>G15-H15&lt;0</formula>
    </cfRule>
  </conditionalFormatting>
  <conditionalFormatting sqref="N53:N55">
    <cfRule type="expression" dxfId="38" priority="58">
      <formula>O53-P53&lt;0</formula>
    </cfRule>
  </conditionalFormatting>
  <conditionalFormatting sqref="R15:R45">
    <cfRule type="expression" dxfId="37" priority="10">
      <formula>S15-T15&lt;0</formula>
    </cfRule>
  </conditionalFormatting>
  <conditionalFormatting sqref="R48:R50">
    <cfRule type="expression" dxfId="36" priority="60">
      <formula>S48-T48&lt;0</formula>
    </cfRule>
  </conditionalFormatting>
  <conditionalFormatting sqref="R53:R55">
    <cfRule type="expression" dxfId="35" priority="57">
      <formula>S53-T53&lt;0</formula>
    </cfRule>
  </conditionalFormatting>
  <conditionalFormatting sqref="Z15:Z45">
    <cfRule type="expression" dxfId="34" priority="1">
      <formula>AA15-AB15&lt;0</formula>
    </cfRule>
  </conditionalFormatting>
  <conditionalFormatting sqref="Z48:Z50">
    <cfRule type="expression" dxfId="33" priority="6">
      <formula>AA48-AB48&lt;0</formula>
    </cfRule>
  </conditionalFormatting>
  <pageMargins left="0.3" right="0.19685039370078741" top="0.6692913385826772" bottom="0.19685039370078741" header="0.70866141732283472" footer="0.19685039370078741"/>
  <pageSetup paperSize="9" scale="6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E75"/>
  <sheetViews>
    <sheetView showGridLines="0" showZeros="0" zoomScale="85" zoomScaleNormal="85" workbookViewId="0">
      <pane xSplit="1" topLeftCell="B1" activePane="topRight" state="frozen"/>
      <selection activeCell="I17" sqref="I17"/>
      <selection pane="topRight" activeCell="Q30" sqref="Q30"/>
    </sheetView>
  </sheetViews>
  <sheetFormatPr defaultColWidth="7.625" defaultRowHeight="13.5" outlineLevelCol="1"/>
  <cols>
    <col min="1" max="1" width="8.375" style="63" customWidth="1"/>
    <col min="2" max="2" width="9" style="321" customWidth="1"/>
    <col min="3" max="3" width="7.625" style="321" customWidth="1"/>
    <col min="4" max="4" width="7.625" style="63" customWidth="1"/>
    <col min="5" max="5" width="7.625" style="63" customWidth="1" outlineLevel="1"/>
    <col min="6" max="6" width="9" style="321" customWidth="1"/>
    <col min="7" max="7" width="7.625" style="321" customWidth="1"/>
    <col min="8" max="8" width="7.625" style="63" customWidth="1"/>
    <col min="9" max="9" width="7.625" style="63" customWidth="1" outlineLevel="1"/>
    <col min="10" max="10" width="10.375" style="63" customWidth="1"/>
    <col min="11" max="11" width="7.625" style="321" customWidth="1"/>
    <col min="12" max="12" width="7.625" style="63" customWidth="1"/>
    <col min="13" max="13" width="7.625" style="63" customWidth="1" outlineLevel="1"/>
    <col min="14" max="14" width="9" style="63" customWidth="1"/>
    <col min="15" max="15" width="7.625" style="321" customWidth="1"/>
    <col min="16" max="16" width="7.625" style="63" customWidth="1"/>
    <col min="17" max="17" width="7.625" style="63" customWidth="1" outlineLevel="1"/>
    <col min="18" max="18" width="9" style="63" customWidth="1"/>
    <col min="19" max="19" width="7.625" style="321" customWidth="1"/>
    <col min="20" max="20" width="7.625" style="63" customWidth="1"/>
    <col min="21" max="21" width="7.625" style="63" customWidth="1" outlineLevel="1"/>
    <col min="22" max="22" width="9" style="63" customWidth="1"/>
    <col min="23" max="23" width="7.625" style="321" customWidth="1"/>
    <col min="24" max="24" width="7.625" style="63" customWidth="1"/>
    <col min="25" max="25" width="7.625" style="63" customWidth="1" outlineLevel="1"/>
    <col min="26" max="26" width="9" style="63" customWidth="1"/>
    <col min="27" max="27" width="7.625" style="321" customWidth="1"/>
    <col min="28" max="28" width="7.625" style="63" customWidth="1"/>
    <col min="29" max="29" width="7.625" style="63" customWidth="1" outlineLevel="1"/>
    <col min="30" max="30" width="1.625" style="63" customWidth="1"/>
    <col min="31" max="31" width="3.375" style="63" customWidth="1"/>
    <col min="32" max="16384" width="7.625" style="63"/>
  </cols>
  <sheetData>
    <row r="1" spans="1:31" s="55" customFormat="1" ht="13.5" customHeight="1">
      <c r="A1" s="55">
        <v>1</v>
      </c>
      <c r="B1" s="56"/>
      <c r="C1" s="56"/>
      <c r="F1" s="56"/>
      <c r="G1" s="56"/>
      <c r="K1" s="56"/>
      <c r="O1" s="56"/>
      <c r="S1" s="56"/>
      <c r="W1" s="729"/>
      <c r="X1" s="729"/>
      <c r="Y1" s="729"/>
      <c r="Z1" s="729"/>
      <c r="AA1" s="729"/>
      <c r="AB1" s="729"/>
      <c r="AC1" s="729"/>
      <c r="AD1" s="729"/>
    </row>
    <row r="2" spans="1:31" s="55" customFormat="1" ht="13.5" customHeight="1">
      <c r="B2" s="56"/>
      <c r="C2" s="56"/>
      <c r="F2" s="56"/>
      <c r="G2" s="56"/>
      <c r="K2" s="56"/>
      <c r="O2" s="56"/>
      <c r="S2" s="56"/>
      <c r="W2" s="729"/>
      <c r="X2" s="729"/>
      <c r="Y2" s="729"/>
      <c r="Z2" s="729"/>
      <c r="AA2" s="729"/>
      <c r="AB2" s="729"/>
      <c r="AC2" s="729"/>
      <c r="AD2" s="729"/>
    </row>
    <row r="3" spans="1:31" s="55" customFormat="1" ht="13.5" customHeight="1">
      <c r="B3" s="56"/>
      <c r="C3" s="56"/>
      <c r="F3" s="56"/>
      <c r="G3" s="56"/>
      <c r="K3" s="56"/>
      <c r="O3" s="56"/>
      <c r="S3" s="56"/>
      <c r="W3" s="729"/>
      <c r="X3" s="729"/>
      <c r="Y3" s="729"/>
      <c r="Z3" s="729"/>
      <c r="AA3" s="729"/>
      <c r="AB3" s="729"/>
      <c r="AC3" s="729"/>
      <c r="AD3" s="729"/>
    </row>
    <row r="4" spans="1:31" s="55" customFormat="1" ht="13.5" customHeight="1">
      <c r="B4" s="56"/>
      <c r="C4" s="56"/>
      <c r="F4" s="56"/>
      <c r="G4" s="56"/>
      <c r="K4" s="56"/>
      <c r="O4" s="56"/>
      <c r="S4" s="56"/>
      <c r="W4" s="730"/>
      <c r="X4" s="730"/>
      <c r="Y4" s="730"/>
      <c r="Z4" s="730"/>
      <c r="AA4" s="730"/>
      <c r="AB4" s="730"/>
      <c r="AC4" s="730"/>
      <c r="AD4" s="730"/>
    </row>
    <row r="5" spans="1:31" s="55" customFormat="1">
      <c r="B5" s="56"/>
      <c r="C5" s="56"/>
      <c r="F5" s="56"/>
      <c r="G5" s="56"/>
      <c r="K5" s="56"/>
      <c r="O5" s="56"/>
      <c r="S5" s="56"/>
      <c r="W5" s="730"/>
      <c r="X5" s="730"/>
      <c r="Y5" s="730"/>
      <c r="Z5" s="730"/>
      <c r="AA5" s="730"/>
      <c r="AB5" s="730"/>
      <c r="AC5" s="730"/>
      <c r="AD5" s="730"/>
    </row>
    <row r="6" spans="1:31" s="55" customFormat="1" ht="12" customHeight="1" thickBot="1">
      <c r="B6" s="56"/>
      <c r="C6" s="56"/>
      <c r="F6" s="56"/>
      <c r="G6" s="56"/>
      <c r="K6" s="56"/>
      <c r="O6" s="56"/>
      <c r="S6" s="56"/>
      <c r="W6" s="730"/>
      <c r="X6" s="730"/>
      <c r="Y6" s="730"/>
      <c r="Z6" s="730"/>
      <c r="AA6" s="730"/>
      <c r="AB6" s="730"/>
      <c r="AC6" s="730"/>
      <c r="AD6" s="730"/>
    </row>
    <row r="7" spans="1:31" ht="16.5" customHeight="1">
      <c r="A7" s="320" t="s">
        <v>35</v>
      </c>
      <c r="B7" s="57"/>
      <c r="C7" s="57"/>
      <c r="D7" s="58"/>
      <c r="E7" s="58"/>
      <c r="F7" s="57"/>
      <c r="G7" s="57"/>
      <c r="H7" s="58"/>
      <c r="I7" s="732" t="s">
        <v>36</v>
      </c>
      <c r="J7" s="732"/>
      <c r="K7" s="732"/>
      <c r="L7" s="732"/>
      <c r="M7" s="732"/>
      <c r="N7" s="732"/>
      <c r="O7" s="57" t="s">
        <v>37</v>
      </c>
      <c r="P7" s="58"/>
      <c r="Q7" s="732" t="s">
        <v>38</v>
      </c>
      <c r="R7" s="732"/>
      <c r="S7" s="733"/>
      <c r="T7" s="732"/>
      <c r="U7" s="732"/>
      <c r="V7" s="732"/>
      <c r="W7" s="57" t="s">
        <v>39</v>
      </c>
      <c r="X7" s="58"/>
      <c r="Y7" s="58"/>
      <c r="Z7" s="58"/>
      <c r="AA7" s="57"/>
      <c r="AB7" s="58"/>
      <c r="AC7" s="59"/>
      <c r="AD7" s="62"/>
    </row>
    <row r="8" spans="1:31" ht="12.75" customHeight="1">
      <c r="A8" s="760">
        <f>香川１!A8</f>
        <v>0</v>
      </c>
      <c r="B8" s="761"/>
      <c r="C8" s="761"/>
      <c r="D8" s="761"/>
      <c r="E8" s="761"/>
      <c r="F8" s="761"/>
      <c r="G8" s="762"/>
      <c r="H8" s="740" t="s">
        <v>40</v>
      </c>
      <c r="I8" s="742">
        <f>香川１!I8</f>
        <v>0</v>
      </c>
      <c r="J8" s="742"/>
      <c r="K8" s="742"/>
      <c r="L8" s="742"/>
      <c r="M8" s="742"/>
      <c r="N8" s="742"/>
      <c r="O8" s="744">
        <f>香川１!O8</f>
        <v>0</v>
      </c>
      <c r="P8" s="744"/>
      <c r="Q8" s="746" t="s">
        <v>41</v>
      </c>
      <c r="R8" s="746"/>
      <c r="S8" s="747"/>
      <c r="T8" s="766" t="s">
        <v>42</v>
      </c>
      <c r="U8" s="766"/>
      <c r="V8" s="766"/>
      <c r="W8" s="709">
        <f>香川１!W8</f>
        <v>0</v>
      </c>
      <c r="X8" s="709"/>
      <c r="Y8" s="709"/>
      <c r="Z8" s="709"/>
      <c r="AA8" s="709"/>
      <c r="AB8" s="709"/>
      <c r="AC8" s="710"/>
      <c r="AD8" s="62"/>
    </row>
    <row r="9" spans="1:31" ht="21" customHeight="1">
      <c r="A9" s="760"/>
      <c r="B9" s="761"/>
      <c r="C9" s="761"/>
      <c r="D9" s="761"/>
      <c r="E9" s="761"/>
      <c r="F9" s="761"/>
      <c r="G9" s="762"/>
      <c r="H9" s="740"/>
      <c r="I9" s="742"/>
      <c r="J9" s="742"/>
      <c r="K9" s="742"/>
      <c r="L9" s="742"/>
      <c r="M9" s="742"/>
      <c r="N9" s="742"/>
      <c r="O9" s="744"/>
      <c r="P9" s="744"/>
      <c r="Q9" s="713">
        <f>SUM(H22+L22+P22+T22+AB22+AB31+X31+T31+P31+L31+H31+H38+L38+P38+T38+X38+AB38+H42+H51+L51+P51+T51+X51+AB51+AB62++X62+T62+P62+L62+H62)</f>
        <v>0</v>
      </c>
      <c r="R9" s="714"/>
      <c r="S9" s="714"/>
      <c r="T9" s="717">
        <f>SUM(香川１!Q9,香川２!Q9,香川３!Q9)</f>
        <v>0</v>
      </c>
      <c r="U9" s="718"/>
      <c r="V9" s="719"/>
      <c r="W9" s="709"/>
      <c r="X9" s="709"/>
      <c r="Y9" s="709"/>
      <c r="Z9" s="709"/>
      <c r="AA9" s="709"/>
      <c r="AB9" s="709"/>
      <c r="AC9" s="710"/>
      <c r="AD9" s="62"/>
    </row>
    <row r="10" spans="1:31" ht="18" customHeight="1">
      <c r="A10" s="760"/>
      <c r="B10" s="761"/>
      <c r="C10" s="761"/>
      <c r="D10" s="761"/>
      <c r="E10" s="761"/>
      <c r="F10" s="761"/>
      <c r="G10" s="762"/>
      <c r="H10" s="740"/>
      <c r="I10" s="742"/>
      <c r="J10" s="742"/>
      <c r="K10" s="742"/>
      <c r="L10" s="742"/>
      <c r="M10" s="742"/>
      <c r="N10" s="742"/>
      <c r="O10" s="744"/>
      <c r="P10" s="744"/>
      <c r="Q10" s="715"/>
      <c r="R10" s="716"/>
      <c r="S10" s="716"/>
      <c r="T10" s="720"/>
      <c r="U10" s="721"/>
      <c r="V10" s="722"/>
      <c r="W10" s="709"/>
      <c r="X10" s="709"/>
      <c r="Y10" s="709"/>
      <c r="Z10" s="709"/>
      <c r="AA10" s="709"/>
      <c r="AB10" s="709"/>
      <c r="AC10" s="710"/>
      <c r="AD10" s="62"/>
    </row>
    <row r="11" spans="1:31" ht="6.75" customHeight="1" thickBot="1">
      <c r="A11" s="763"/>
      <c r="B11" s="764"/>
      <c r="C11" s="764"/>
      <c r="D11" s="764"/>
      <c r="E11" s="764"/>
      <c r="F11" s="764"/>
      <c r="G11" s="765"/>
      <c r="H11" s="741"/>
      <c r="I11" s="743"/>
      <c r="J11" s="743"/>
      <c r="K11" s="743"/>
      <c r="L11" s="743"/>
      <c r="M11" s="743"/>
      <c r="N11" s="743"/>
      <c r="O11" s="745"/>
      <c r="P11" s="745"/>
      <c r="Q11" s="64"/>
      <c r="R11" s="65"/>
      <c r="S11" s="66"/>
      <c r="T11" s="67"/>
      <c r="U11" s="68"/>
      <c r="V11" s="69"/>
      <c r="W11" s="711"/>
      <c r="X11" s="711"/>
      <c r="Y11" s="711"/>
      <c r="Z11" s="711"/>
      <c r="AA11" s="711"/>
      <c r="AB11" s="711"/>
      <c r="AC11" s="712"/>
      <c r="AD11" s="62"/>
    </row>
    <row r="12" spans="1:31" ht="10.5" customHeight="1" thickBot="1"/>
    <row r="13" spans="1:31" s="336" customFormat="1" ht="18" customHeight="1" thickBot="1">
      <c r="A13" s="322"/>
      <c r="B13" s="323" t="s">
        <v>43</v>
      </c>
      <c r="C13" s="324"/>
      <c r="D13" s="80"/>
      <c r="E13" s="80"/>
      <c r="F13" s="324"/>
      <c r="G13" s="324"/>
      <c r="H13" s="325"/>
      <c r="I13" s="326"/>
      <c r="J13" s="327" t="s">
        <v>44</v>
      </c>
      <c r="K13" s="324"/>
      <c r="L13" s="328"/>
      <c r="M13" s="326"/>
      <c r="N13" s="327" t="s">
        <v>45</v>
      </c>
      <c r="O13" s="324"/>
      <c r="P13" s="329"/>
      <c r="Q13" s="330"/>
      <c r="R13" s="327" t="s">
        <v>46</v>
      </c>
      <c r="S13" s="324"/>
      <c r="T13" s="328"/>
      <c r="U13" s="326"/>
      <c r="V13" s="327" t="s">
        <v>47</v>
      </c>
      <c r="W13" s="331"/>
      <c r="X13" s="332"/>
      <c r="Y13" s="333"/>
      <c r="Z13" s="334" t="s">
        <v>48</v>
      </c>
      <c r="AA13" s="324"/>
      <c r="AB13" s="81"/>
      <c r="AC13" s="82"/>
      <c r="AD13" s="335"/>
      <c r="AE13" s="723" t="s">
        <v>164</v>
      </c>
    </row>
    <row r="14" spans="1:31" ht="15.75" customHeight="1" thickBot="1">
      <c r="A14" s="337"/>
      <c r="B14" s="338" t="s">
        <v>50</v>
      </c>
      <c r="C14" s="338" t="s">
        <v>51</v>
      </c>
      <c r="D14" s="339" t="s">
        <v>20</v>
      </c>
      <c r="E14" s="340" t="s">
        <v>52</v>
      </c>
      <c r="F14" s="338" t="s">
        <v>50</v>
      </c>
      <c r="G14" s="338" t="s">
        <v>51</v>
      </c>
      <c r="H14" s="341" t="s">
        <v>20</v>
      </c>
      <c r="I14" s="342" t="s">
        <v>52</v>
      </c>
      <c r="J14" s="343" t="s">
        <v>50</v>
      </c>
      <c r="K14" s="338" t="s">
        <v>51</v>
      </c>
      <c r="L14" s="341" t="s">
        <v>20</v>
      </c>
      <c r="M14" s="342" t="s">
        <v>52</v>
      </c>
      <c r="N14" s="343" t="s">
        <v>50</v>
      </c>
      <c r="O14" s="338" t="s">
        <v>51</v>
      </c>
      <c r="P14" s="341" t="s">
        <v>20</v>
      </c>
      <c r="Q14" s="342" t="s">
        <v>52</v>
      </c>
      <c r="R14" s="343" t="s">
        <v>50</v>
      </c>
      <c r="S14" s="338" t="s">
        <v>51</v>
      </c>
      <c r="T14" s="341" t="s">
        <v>20</v>
      </c>
      <c r="U14" s="342" t="s">
        <v>52</v>
      </c>
      <c r="V14" s="343" t="s">
        <v>50</v>
      </c>
      <c r="W14" s="338" t="s">
        <v>51</v>
      </c>
      <c r="X14" s="341" t="s">
        <v>20</v>
      </c>
      <c r="Y14" s="342" t="s">
        <v>52</v>
      </c>
      <c r="Z14" s="343" t="s">
        <v>50</v>
      </c>
      <c r="AA14" s="338" t="s">
        <v>51</v>
      </c>
      <c r="AB14" s="341" t="s">
        <v>20</v>
      </c>
      <c r="AC14" s="342" t="s">
        <v>52</v>
      </c>
      <c r="AD14" s="242"/>
      <c r="AE14" s="723"/>
    </row>
    <row r="15" spans="1:31" ht="13.5" customHeight="1">
      <c r="A15" s="757" t="s">
        <v>22</v>
      </c>
      <c r="B15" s="344" t="s">
        <v>165</v>
      </c>
      <c r="C15" s="345">
        <v>2400</v>
      </c>
      <c r="D15" s="346"/>
      <c r="E15" s="347"/>
      <c r="F15" s="344" t="s">
        <v>166</v>
      </c>
      <c r="G15" s="345">
        <v>2150</v>
      </c>
      <c r="H15" s="348"/>
      <c r="I15" s="349"/>
      <c r="J15" s="344" t="s">
        <v>167</v>
      </c>
      <c r="K15" s="345">
        <v>250</v>
      </c>
      <c r="L15" s="350"/>
      <c r="M15" s="349"/>
      <c r="N15" s="101" t="s">
        <v>168</v>
      </c>
      <c r="O15" s="351">
        <v>800</v>
      </c>
      <c r="P15" s="350"/>
      <c r="Q15" s="349"/>
      <c r="R15" s="99" t="s">
        <v>169</v>
      </c>
      <c r="S15" s="345">
        <v>50</v>
      </c>
      <c r="T15" s="350"/>
      <c r="U15" s="349"/>
      <c r="V15" s="99" t="s">
        <v>168</v>
      </c>
      <c r="W15" s="352" t="s">
        <v>170</v>
      </c>
      <c r="X15" s="353"/>
      <c r="Y15" s="354"/>
      <c r="Z15" s="99" t="s">
        <v>167</v>
      </c>
      <c r="AA15" s="345">
        <v>100</v>
      </c>
      <c r="AB15" s="350"/>
      <c r="AC15" s="349"/>
      <c r="AD15" s="242"/>
      <c r="AE15" s="723"/>
    </row>
    <row r="16" spans="1:31" ht="13.5" customHeight="1">
      <c r="A16" s="758"/>
      <c r="B16" s="344" t="s">
        <v>171</v>
      </c>
      <c r="C16" s="345">
        <v>1950</v>
      </c>
      <c r="D16" s="346"/>
      <c r="E16" s="347"/>
      <c r="F16" s="344" t="s">
        <v>172</v>
      </c>
      <c r="G16" s="345">
        <v>2550</v>
      </c>
      <c r="H16" s="348"/>
      <c r="I16" s="349"/>
      <c r="J16" s="99" t="s">
        <v>173</v>
      </c>
      <c r="K16" s="345">
        <v>200</v>
      </c>
      <c r="L16" s="348"/>
      <c r="M16" s="349"/>
      <c r="N16" s="101" t="s">
        <v>174</v>
      </c>
      <c r="O16" s="351">
        <v>520</v>
      </c>
      <c r="P16" s="348"/>
      <c r="Q16" s="349"/>
      <c r="R16" s="99" t="s">
        <v>175</v>
      </c>
      <c r="S16" s="105">
        <v>40</v>
      </c>
      <c r="T16" s="348"/>
      <c r="U16" s="349"/>
      <c r="V16" s="99" t="s">
        <v>174</v>
      </c>
      <c r="W16" s="352" t="s">
        <v>170</v>
      </c>
      <c r="X16" s="355"/>
      <c r="Y16" s="354"/>
      <c r="Z16" s="99" t="s">
        <v>173</v>
      </c>
      <c r="AA16" s="345">
        <v>80</v>
      </c>
      <c r="AB16" s="348"/>
      <c r="AC16" s="349"/>
      <c r="AD16" s="242"/>
      <c r="AE16" s="723"/>
    </row>
    <row r="17" spans="1:31" ht="13.5" customHeight="1">
      <c r="A17" s="758"/>
      <c r="B17" s="263" t="s">
        <v>176</v>
      </c>
      <c r="C17" s="345"/>
      <c r="D17" s="346"/>
      <c r="E17" s="347"/>
      <c r="F17" s="141" t="s">
        <v>177</v>
      </c>
      <c r="G17" s="345"/>
      <c r="H17" s="348"/>
      <c r="I17" s="349"/>
      <c r="J17" s="356" t="s">
        <v>178</v>
      </c>
      <c r="K17" s="137">
        <v>250</v>
      </c>
      <c r="L17" s="348"/>
      <c r="M17" s="349"/>
      <c r="N17" s="101" t="s">
        <v>179</v>
      </c>
      <c r="O17" s="351">
        <v>220</v>
      </c>
      <c r="P17" s="348"/>
      <c r="Q17" s="349"/>
      <c r="R17" s="99" t="s">
        <v>178</v>
      </c>
      <c r="S17" s="345">
        <v>40</v>
      </c>
      <c r="T17" s="348"/>
      <c r="U17" s="349"/>
      <c r="V17" s="99" t="s">
        <v>180</v>
      </c>
      <c r="W17" s="352" t="s">
        <v>170</v>
      </c>
      <c r="X17" s="355"/>
      <c r="Y17" s="354"/>
      <c r="Z17" s="99" t="s">
        <v>178</v>
      </c>
      <c r="AA17" s="137">
        <v>100</v>
      </c>
      <c r="AB17" s="348"/>
      <c r="AC17" s="349"/>
      <c r="AD17" s="242"/>
      <c r="AE17" s="723"/>
    </row>
    <row r="18" spans="1:31" ht="13.5" customHeight="1">
      <c r="A18" s="758"/>
      <c r="B18" s="344" t="s">
        <v>181</v>
      </c>
      <c r="C18" s="345">
        <v>1700</v>
      </c>
      <c r="D18" s="346"/>
      <c r="E18" s="347"/>
      <c r="F18" s="344" t="s">
        <v>182</v>
      </c>
      <c r="G18" s="351">
        <v>300</v>
      </c>
      <c r="H18" s="348"/>
      <c r="I18" s="349"/>
      <c r="J18" s="99" t="s">
        <v>183</v>
      </c>
      <c r="K18" s="345">
        <v>150</v>
      </c>
      <c r="L18" s="348"/>
      <c r="M18" s="349"/>
      <c r="N18" s="101" t="s">
        <v>180</v>
      </c>
      <c r="O18" s="351">
        <v>400</v>
      </c>
      <c r="P18" s="348"/>
      <c r="Q18" s="349"/>
      <c r="R18" s="95" t="s">
        <v>184</v>
      </c>
      <c r="S18" s="105">
        <v>40</v>
      </c>
      <c r="T18" s="348"/>
      <c r="U18" s="349"/>
      <c r="V18" s="99"/>
      <c r="W18" s="357"/>
      <c r="X18" s="355"/>
      <c r="Y18" s="354"/>
      <c r="Z18" s="99" t="s">
        <v>183</v>
      </c>
      <c r="AA18" s="345">
        <v>50</v>
      </c>
      <c r="AB18" s="348"/>
      <c r="AC18" s="349"/>
      <c r="AD18" s="242"/>
    </row>
    <row r="19" spans="1:31" ht="13.5" customHeight="1">
      <c r="A19" s="758"/>
      <c r="B19" s="263" t="s">
        <v>185</v>
      </c>
      <c r="C19" s="345"/>
      <c r="D19" s="346"/>
      <c r="E19" s="347"/>
      <c r="F19" s="263" t="s">
        <v>186</v>
      </c>
      <c r="G19" s="351"/>
      <c r="H19" s="355"/>
      <c r="I19" s="354"/>
      <c r="J19" s="99" t="s">
        <v>187</v>
      </c>
      <c r="K19" s="345">
        <v>200</v>
      </c>
      <c r="L19" s="348"/>
      <c r="M19" s="349"/>
      <c r="N19" s="123"/>
      <c r="O19" s="351"/>
      <c r="P19" s="355"/>
      <c r="Q19" s="354"/>
      <c r="R19" s="95" t="s">
        <v>187</v>
      </c>
      <c r="S19" s="105">
        <v>40</v>
      </c>
      <c r="T19" s="348"/>
      <c r="U19" s="349"/>
      <c r="V19" s="95"/>
      <c r="W19" s="357"/>
      <c r="X19" s="355"/>
      <c r="Y19" s="354"/>
      <c r="Z19" s="95" t="s">
        <v>187</v>
      </c>
      <c r="AA19" s="345">
        <v>100</v>
      </c>
      <c r="AB19" s="348"/>
      <c r="AC19" s="349"/>
      <c r="AD19" s="281"/>
    </row>
    <row r="20" spans="1:31" ht="13.5" customHeight="1">
      <c r="A20" s="758"/>
      <c r="B20" s="107"/>
      <c r="C20" s="345"/>
      <c r="D20" s="358"/>
      <c r="E20" s="359"/>
      <c r="F20" s="123"/>
      <c r="G20" s="360"/>
      <c r="H20" s="355"/>
      <c r="I20" s="354"/>
      <c r="J20" s="123"/>
      <c r="K20" s="345"/>
      <c r="L20" s="355"/>
      <c r="M20" s="354"/>
      <c r="N20" s="123"/>
      <c r="O20" s="351"/>
      <c r="P20" s="355"/>
      <c r="Q20" s="354"/>
      <c r="R20" s="123"/>
      <c r="S20" s="351"/>
      <c r="T20" s="355"/>
      <c r="U20" s="354"/>
      <c r="V20" s="95"/>
      <c r="W20" s="345"/>
      <c r="X20" s="355"/>
      <c r="Y20" s="354"/>
      <c r="Z20" s="95" t="s">
        <v>188</v>
      </c>
      <c r="AA20" s="361">
        <v>10</v>
      </c>
      <c r="AB20" s="348"/>
      <c r="AC20" s="349"/>
      <c r="AD20" s="242"/>
    </row>
    <row r="21" spans="1:31" ht="13.5" customHeight="1">
      <c r="A21" s="759"/>
      <c r="B21" s="123"/>
      <c r="C21" s="362"/>
      <c r="D21" s="358"/>
      <c r="E21" s="359"/>
      <c r="F21" s="123"/>
      <c r="G21" s="360"/>
      <c r="H21" s="355"/>
      <c r="I21" s="264"/>
      <c r="J21" s="123"/>
      <c r="K21" s="345"/>
      <c r="L21" s="355"/>
      <c r="M21" s="264"/>
      <c r="N21" s="123"/>
      <c r="O21" s="351"/>
      <c r="P21" s="355"/>
      <c r="Q21" s="264"/>
      <c r="R21" s="95"/>
      <c r="S21" s="345"/>
      <c r="T21" s="355"/>
      <c r="U21" s="264"/>
      <c r="V21" s="95"/>
      <c r="W21" s="351"/>
      <c r="X21" s="355"/>
      <c r="Y21" s="264"/>
      <c r="Z21" s="95"/>
      <c r="AA21" s="219"/>
      <c r="AB21" s="355"/>
      <c r="AC21" s="264"/>
      <c r="AD21" s="242"/>
    </row>
    <row r="22" spans="1:31" ht="13.5" customHeight="1" thickBot="1">
      <c r="A22" s="363">
        <f>SUM(G22,K22,O22,S22,AA22)</f>
        <v>14690</v>
      </c>
      <c r="B22" s="364"/>
      <c r="C22" s="275"/>
      <c r="D22" s="276"/>
      <c r="E22" s="365"/>
      <c r="F22" s="366" t="s">
        <v>119</v>
      </c>
      <c r="G22" s="367">
        <f>SUM(C15:C21,G15:G21)</f>
        <v>11050</v>
      </c>
      <c r="H22" s="279">
        <f>SUM(D15:D21,H15:H21)</f>
        <v>0</v>
      </c>
      <c r="I22" s="280"/>
      <c r="J22" s="277" t="s">
        <v>119</v>
      </c>
      <c r="K22" s="278">
        <f>SUM(K15:K21)</f>
        <v>1050</v>
      </c>
      <c r="L22" s="279">
        <f>SUM(L15:L21)</f>
        <v>0</v>
      </c>
      <c r="M22" s="280"/>
      <c r="N22" s="277" t="s">
        <v>119</v>
      </c>
      <c r="O22" s="367">
        <f>SUM(O15:O19)</f>
        <v>1940</v>
      </c>
      <c r="P22" s="279">
        <f>SUM(P15:P19)</f>
        <v>0</v>
      </c>
      <c r="Q22" s="280"/>
      <c r="R22" s="368" t="s">
        <v>119</v>
      </c>
      <c r="S22" s="278">
        <f>SUM(S15:S21)</f>
        <v>210</v>
      </c>
      <c r="T22" s="279">
        <f>SUM(T15:T21)</f>
        <v>0</v>
      </c>
      <c r="U22" s="280"/>
      <c r="V22" s="368"/>
      <c r="W22" s="367">
        <f>SUM(W15:W19)</f>
        <v>0</v>
      </c>
      <c r="X22" s="279">
        <f>SUM(X15:X21)</f>
        <v>0</v>
      </c>
      <c r="Y22" s="280"/>
      <c r="Z22" s="368" t="s">
        <v>119</v>
      </c>
      <c r="AA22" s="278">
        <f>SUM(AA15:AA21)</f>
        <v>440</v>
      </c>
      <c r="AB22" s="279">
        <f>SUM(AB15:AB21)</f>
        <v>0</v>
      </c>
      <c r="AC22" s="280"/>
      <c r="AD22" s="242"/>
    </row>
    <row r="23" spans="1:31" ht="11.25" customHeight="1" thickBot="1">
      <c r="A23" s="243"/>
      <c r="B23" s="369"/>
      <c r="C23" s="251"/>
      <c r="D23" s="370"/>
      <c r="E23" s="283"/>
      <c r="F23" s="371"/>
      <c r="G23" s="372"/>
      <c r="H23" s="370"/>
      <c r="I23" s="283"/>
      <c r="J23" s="248"/>
      <c r="K23" s="284"/>
      <c r="L23" s="370"/>
      <c r="M23" s="283"/>
      <c r="N23" s="248"/>
      <c r="O23" s="372"/>
      <c r="P23" s="370"/>
      <c r="Q23" s="283"/>
      <c r="R23" s="373"/>
      <c r="S23" s="284"/>
      <c r="T23" s="370"/>
      <c r="U23" s="283"/>
      <c r="V23" s="373"/>
      <c r="W23" s="372"/>
      <c r="X23" s="370"/>
      <c r="Y23" s="283"/>
      <c r="Z23" s="373"/>
      <c r="AA23" s="284"/>
      <c r="AB23" s="370"/>
      <c r="AC23" s="374"/>
      <c r="AD23" s="242"/>
    </row>
    <row r="24" spans="1:31" ht="13.5" customHeight="1">
      <c r="A24" s="748" t="s">
        <v>189</v>
      </c>
      <c r="B24" s="197" t="s">
        <v>190</v>
      </c>
      <c r="C24" s="375">
        <v>2750</v>
      </c>
      <c r="D24" s="376"/>
      <c r="E24" s="349"/>
      <c r="F24" s="123"/>
      <c r="G24" s="377"/>
      <c r="H24" s="258"/>
      <c r="I24" s="378"/>
      <c r="J24" s="95" t="s">
        <v>191</v>
      </c>
      <c r="K24" s="379">
        <v>350</v>
      </c>
      <c r="L24" s="254"/>
      <c r="M24" s="380"/>
      <c r="N24" s="101" t="s">
        <v>192</v>
      </c>
      <c r="O24" s="381">
        <v>500</v>
      </c>
      <c r="P24" s="254"/>
      <c r="Q24" s="382"/>
      <c r="R24" s="99" t="s">
        <v>193</v>
      </c>
      <c r="S24" s="383">
        <v>50</v>
      </c>
      <c r="T24" s="254"/>
      <c r="U24" s="384"/>
      <c r="V24" s="99" t="s">
        <v>192</v>
      </c>
      <c r="W24" s="352" t="s">
        <v>170</v>
      </c>
      <c r="X24" s="258"/>
      <c r="Y24" s="385"/>
      <c r="Z24" s="99" t="s">
        <v>193</v>
      </c>
      <c r="AA24" s="386">
        <v>180</v>
      </c>
      <c r="AB24" s="254"/>
      <c r="AC24" s="384"/>
      <c r="AD24" s="242"/>
    </row>
    <row r="25" spans="1:31" ht="13.5" customHeight="1">
      <c r="A25" s="749"/>
      <c r="B25" s="107" t="s">
        <v>194</v>
      </c>
      <c r="C25" s="383">
        <v>2400</v>
      </c>
      <c r="D25" s="387"/>
      <c r="E25" s="388"/>
      <c r="F25" s="123"/>
      <c r="G25" s="389"/>
      <c r="H25" s="204"/>
      <c r="I25" s="378"/>
      <c r="J25" s="95" t="s">
        <v>195</v>
      </c>
      <c r="K25" s="383">
        <v>300</v>
      </c>
      <c r="L25" s="212"/>
      <c r="M25" s="380"/>
      <c r="N25" s="101" t="s">
        <v>194</v>
      </c>
      <c r="O25" s="390">
        <v>440</v>
      </c>
      <c r="P25" s="212"/>
      <c r="Q25" s="380"/>
      <c r="R25" s="99" t="s">
        <v>195</v>
      </c>
      <c r="S25" s="391">
        <v>65</v>
      </c>
      <c r="T25" s="212"/>
      <c r="U25" s="392"/>
      <c r="V25" s="99" t="s">
        <v>194</v>
      </c>
      <c r="W25" s="393" t="s">
        <v>170</v>
      </c>
      <c r="X25" s="204"/>
      <c r="Y25" s="394"/>
      <c r="Z25" s="99" t="s">
        <v>195</v>
      </c>
      <c r="AA25" s="383">
        <v>80</v>
      </c>
      <c r="AB25" s="212"/>
      <c r="AC25" s="392"/>
      <c r="AD25" s="242"/>
    </row>
    <row r="26" spans="1:31" ht="13.5" customHeight="1">
      <c r="A26" s="749"/>
      <c r="B26" s="107" t="s">
        <v>196</v>
      </c>
      <c r="C26" s="395">
        <v>1450</v>
      </c>
      <c r="D26" s="396"/>
      <c r="E26" s="397"/>
      <c r="F26" s="123"/>
      <c r="G26" s="389"/>
      <c r="H26" s="204"/>
      <c r="I26" s="378"/>
      <c r="J26" s="95" t="s">
        <v>197</v>
      </c>
      <c r="K26" s="395">
        <v>250</v>
      </c>
      <c r="L26" s="212"/>
      <c r="M26" s="380"/>
      <c r="N26" s="101" t="s">
        <v>196</v>
      </c>
      <c r="O26" s="381">
        <v>460</v>
      </c>
      <c r="P26" s="212"/>
      <c r="Q26" s="380"/>
      <c r="R26" s="99" t="s">
        <v>197</v>
      </c>
      <c r="S26" s="383">
        <v>50</v>
      </c>
      <c r="T26" s="212"/>
      <c r="U26" s="392"/>
      <c r="V26" s="344" t="s">
        <v>196</v>
      </c>
      <c r="W26" s="393" t="s">
        <v>170</v>
      </c>
      <c r="X26" s="204"/>
      <c r="Y26" s="398"/>
      <c r="Z26" s="99" t="s">
        <v>197</v>
      </c>
      <c r="AA26" s="395">
        <v>50</v>
      </c>
      <c r="AB26" s="212"/>
      <c r="AC26" s="392"/>
      <c r="AD26" s="242"/>
    </row>
    <row r="27" spans="1:31" ht="13.5" customHeight="1">
      <c r="A27" s="749"/>
      <c r="B27" s="123"/>
      <c r="C27" s="399"/>
      <c r="D27" s="400"/>
      <c r="E27" s="401"/>
      <c r="F27" s="123"/>
      <c r="G27" s="389"/>
      <c r="H27" s="204"/>
      <c r="I27" s="402"/>
      <c r="J27" s="123"/>
      <c r="K27" s="395"/>
      <c r="L27" s="204"/>
      <c r="M27" s="401"/>
      <c r="N27" s="123"/>
      <c r="O27" s="403"/>
      <c r="P27" s="204"/>
      <c r="Q27" s="401"/>
      <c r="R27" s="99"/>
      <c r="S27" s="395"/>
      <c r="T27" s="204"/>
      <c r="U27" s="404"/>
      <c r="V27" s="95"/>
      <c r="W27" s="403"/>
      <c r="X27" s="204"/>
      <c r="Y27" s="404"/>
      <c r="Z27" s="95"/>
      <c r="AA27" s="405"/>
      <c r="AB27" s="204"/>
      <c r="AC27" s="404"/>
      <c r="AD27" s="242"/>
    </row>
    <row r="28" spans="1:31" ht="13.5" customHeight="1">
      <c r="A28" s="749"/>
      <c r="B28" s="123"/>
      <c r="C28" s="399"/>
      <c r="D28" s="400"/>
      <c r="E28" s="401"/>
      <c r="F28" s="123"/>
      <c r="G28" s="360"/>
      <c r="H28" s="204"/>
      <c r="I28" s="406"/>
      <c r="J28" s="123"/>
      <c r="K28" s="403"/>
      <c r="L28" s="204"/>
      <c r="M28" s="407"/>
      <c r="N28" s="123"/>
      <c r="O28" s="403"/>
      <c r="P28" s="204"/>
      <c r="Q28" s="407"/>
      <c r="R28" s="99"/>
      <c r="S28" s="395"/>
      <c r="T28" s="204"/>
      <c r="U28" s="408"/>
      <c r="V28" s="95"/>
      <c r="W28" s="403"/>
      <c r="X28" s="204"/>
      <c r="Y28" s="408"/>
      <c r="Z28" s="95"/>
      <c r="AA28" s="405"/>
      <c r="AB28" s="204"/>
      <c r="AC28" s="408"/>
      <c r="AD28" s="242"/>
    </row>
    <row r="29" spans="1:31" ht="13.5" customHeight="1">
      <c r="A29" s="749"/>
      <c r="B29" s="123"/>
      <c r="C29" s="399"/>
      <c r="D29" s="400"/>
      <c r="E29" s="401"/>
      <c r="F29" s="123"/>
      <c r="G29" s="360"/>
      <c r="H29" s="204"/>
      <c r="I29" s="406"/>
      <c r="J29" s="123"/>
      <c r="K29" s="403"/>
      <c r="L29" s="204"/>
      <c r="M29" s="407"/>
      <c r="N29" s="123"/>
      <c r="O29" s="403"/>
      <c r="P29" s="204"/>
      <c r="Q29" s="407"/>
      <c r="R29" s="99"/>
      <c r="S29" s="395"/>
      <c r="T29" s="204"/>
      <c r="U29" s="408"/>
      <c r="V29" s="95"/>
      <c r="W29" s="403"/>
      <c r="X29" s="204"/>
      <c r="Y29" s="408"/>
      <c r="Z29" s="95"/>
      <c r="AA29" s="409"/>
      <c r="AB29" s="204"/>
      <c r="AC29" s="408"/>
      <c r="AD29" s="242"/>
    </row>
    <row r="30" spans="1:31" ht="13.5" customHeight="1">
      <c r="A30" s="750"/>
      <c r="B30" s="226"/>
      <c r="C30" s="410"/>
      <c r="D30" s="411"/>
      <c r="E30" s="412"/>
      <c r="F30" s="226"/>
      <c r="G30" s="413"/>
      <c r="H30" s="220"/>
      <c r="I30" s="414"/>
      <c r="J30" s="123"/>
      <c r="K30" s="413"/>
      <c r="L30" s="220"/>
      <c r="M30" s="415"/>
      <c r="N30" s="123"/>
      <c r="O30" s="413"/>
      <c r="P30" s="220"/>
      <c r="Q30" s="415"/>
      <c r="R30" s="99"/>
      <c r="S30" s="219"/>
      <c r="T30" s="220"/>
      <c r="U30" s="416"/>
      <c r="V30" s="95"/>
      <c r="W30" s="413"/>
      <c r="X30" s="220"/>
      <c r="Y30" s="416"/>
      <c r="Z30" s="95"/>
      <c r="AA30" s="417"/>
      <c r="AB30" s="220"/>
      <c r="AC30" s="416"/>
      <c r="AD30" s="242"/>
    </row>
    <row r="31" spans="1:31" ht="13.5" customHeight="1" thickBot="1">
      <c r="A31" s="363">
        <f>SUM(G31,K31,O31,S31,W31,AA31)</f>
        <v>9375</v>
      </c>
      <c r="B31" s="418"/>
      <c r="C31" s="419"/>
      <c r="D31" s="419"/>
      <c r="E31" s="420"/>
      <c r="F31" s="421" t="s">
        <v>119</v>
      </c>
      <c r="G31" s="422">
        <f>SUM(C24:C26)</f>
        <v>6600</v>
      </c>
      <c r="H31" s="239">
        <f>SUM(D24:D26)</f>
        <v>0</v>
      </c>
      <c r="I31" s="423"/>
      <c r="J31" s="424" t="s">
        <v>119</v>
      </c>
      <c r="K31" s="367">
        <f>SUM(K24:K30)</f>
        <v>900</v>
      </c>
      <c r="L31" s="279">
        <f>SUM(L24:L30)</f>
        <v>0</v>
      </c>
      <c r="M31" s="280"/>
      <c r="N31" s="277" t="s">
        <v>119</v>
      </c>
      <c r="O31" s="367">
        <f>SUM(O24:O26)</f>
        <v>1400</v>
      </c>
      <c r="P31" s="279">
        <f>SUM(P24:P26)</f>
        <v>0</v>
      </c>
      <c r="Q31" s="280"/>
      <c r="R31" s="368" t="s">
        <v>119</v>
      </c>
      <c r="S31" s="278">
        <f>SUM(S24:S26)</f>
        <v>165</v>
      </c>
      <c r="T31" s="279">
        <f>SUM(T24:T26)</f>
        <v>0</v>
      </c>
      <c r="U31" s="425"/>
      <c r="V31" s="368" t="s">
        <v>119</v>
      </c>
      <c r="W31" s="367">
        <f>SUM(W24:W26)</f>
        <v>0</v>
      </c>
      <c r="X31" s="279">
        <f>SUM(X24:X26)</f>
        <v>0</v>
      </c>
      <c r="Y31" s="425"/>
      <c r="Z31" s="368" t="s">
        <v>198</v>
      </c>
      <c r="AA31" s="367">
        <f>SUM(AA24:AA30)</f>
        <v>310</v>
      </c>
      <c r="AB31" s="279">
        <f>SUM(AB24:AB30)</f>
        <v>0</v>
      </c>
      <c r="AC31" s="425"/>
      <c r="AD31" s="242"/>
    </row>
    <row r="32" spans="1:31" ht="11.25" customHeight="1" thickBot="1">
      <c r="A32" s="426"/>
      <c r="B32" s="371"/>
      <c r="C32" s="284"/>
      <c r="D32" s="283"/>
      <c r="E32" s="283"/>
      <c r="F32" s="371"/>
      <c r="G32" s="372"/>
      <c r="H32" s="283"/>
      <c r="I32" s="283"/>
      <c r="J32" s="248"/>
      <c r="K32" s="372"/>
      <c r="L32" s="283"/>
      <c r="M32" s="283"/>
      <c r="N32" s="248"/>
      <c r="O32" s="372"/>
      <c r="P32" s="283"/>
      <c r="Q32" s="283"/>
      <c r="R32" s="373"/>
      <c r="S32" s="284"/>
      <c r="T32" s="283"/>
      <c r="U32" s="374"/>
      <c r="V32" s="373"/>
      <c r="W32" s="372"/>
      <c r="X32" s="283"/>
      <c r="Y32" s="374"/>
      <c r="Z32" s="373"/>
      <c r="AA32" s="372"/>
      <c r="AB32" s="283"/>
      <c r="AC32" s="374"/>
      <c r="AD32" s="242"/>
    </row>
    <row r="33" spans="1:30" ht="13.5" customHeight="1">
      <c r="A33" s="748" t="s">
        <v>199</v>
      </c>
      <c r="B33" s="107" t="s">
        <v>200</v>
      </c>
      <c r="C33" s="200">
        <v>2800</v>
      </c>
      <c r="D33" s="254"/>
      <c r="E33" s="427"/>
      <c r="F33" s="123"/>
      <c r="G33" s="428"/>
      <c r="H33" s="187"/>
      <c r="I33" s="429"/>
      <c r="J33" s="430" t="s">
        <v>201</v>
      </c>
      <c r="K33" s="431">
        <v>300</v>
      </c>
      <c r="L33" s="212"/>
      <c r="M33" s="432"/>
      <c r="N33" s="101" t="s">
        <v>202</v>
      </c>
      <c r="O33" s="433">
        <v>760</v>
      </c>
      <c r="P33" s="191"/>
      <c r="Q33" s="434"/>
      <c r="R33" s="344" t="s">
        <v>201</v>
      </c>
      <c r="S33" s="133">
        <v>50</v>
      </c>
      <c r="T33" s="212"/>
      <c r="U33" s="435"/>
      <c r="V33" s="99" t="s">
        <v>203</v>
      </c>
      <c r="W33" s="436">
        <v>110</v>
      </c>
      <c r="X33" s="191"/>
      <c r="Y33" s="437"/>
      <c r="Z33" s="126" t="s">
        <v>201</v>
      </c>
      <c r="AA33" s="438">
        <v>150</v>
      </c>
      <c r="AB33" s="212"/>
      <c r="AC33" s="432"/>
      <c r="AD33" s="242"/>
    </row>
    <row r="34" spans="1:30" ht="13.5" customHeight="1">
      <c r="A34" s="749"/>
      <c r="B34" s="263" t="s">
        <v>204</v>
      </c>
      <c r="C34" s="133"/>
      <c r="D34" s="348"/>
      <c r="E34" s="349"/>
      <c r="F34" s="123"/>
      <c r="G34" s="389"/>
      <c r="H34" s="204"/>
      <c r="I34" s="439"/>
      <c r="J34" s="430" t="s">
        <v>205</v>
      </c>
      <c r="K34" s="360">
        <v>250</v>
      </c>
      <c r="L34" s="348"/>
      <c r="M34" s="432"/>
      <c r="N34" s="123"/>
      <c r="O34" s="389"/>
      <c r="P34" s="204"/>
      <c r="Q34" s="440"/>
      <c r="R34" s="344" t="s">
        <v>205</v>
      </c>
      <c r="S34" s="391">
        <v>30</v>
      </c>
      <c r="T34" s="348"/>
      <c r="U34" s="435"/>
      <c r="V34" s="95" t="s">
        <v>206</v>
      </c>
      <c r="W34" s="441" t="s">
        <v>170</v>
      </c>
      <c r="X34" s="204"/>
      <c r="Y34" s="442"/>
      <c r="Z34" s="126" t="s">
        <v>205</v>
      </c>
      <c r="AA34" s="360">
        <v>110</v>
      </c>
      <c r="AB34" s="348"/>
      <c r="AC34" s="432"/>
      <c r="AD34" s="242"/>
    </row>
    <row r="35" spans="1:30" ht="13.5" customHeight="1">
      <c r="A35" s="749"/>
      <c r="B35" s="107" t="s">
        <v>207</v>
      </c>
      <c r="C35" s="345">
        <v>2250</v>
      </c>
      <c r="D35" s="348"/>
      <c r="E35" s="349"/>
      <c r="F35" s="123"/>
      <c r="G35" s="389"/>
      <c r="H35" s="204"/>
      <c r="I35" s="439"/>
      <c r="J35" s="123"/>
      <c r="K35" s="389"/>
      <c r="L35" s="204"/>
      <c r="M35" s="439"/>
      <c r="N35" s="123"/>
      <c r="O35" s="389"/>
      <c r="P35" s="204"/>
      <c r="Q35" s="440"/>
      <c r="R35" s="123"/>
      <c r="S35" s="405"/>
      <c r="T35" s="204"/>
      <c r="U35" s="439"/>
      <c r="V35" s="95"/>
      <c r="W35" s="389"/>
      <c r="X35" s="204"/>
      <c r="Y35" s="442"/>
      <c r="Z35" s="443"/>
      <c r="AA35" s="389"/>
      <c r="AB35" s="355"/>
      <c r="AC35" s="444"/>
      <c r="AD35" s="242"/>
    </row>
    <row r="36" spans="1:30" ht="13.5" customHeight="1">
      <c r="A36" s="749"/>
      <c r="B36" s="263" t="s">
        <v>208</v>
      </c>
      <c r="C36" s="133"/>
      <c r="D36" s="204"/>
      <c r="E36" s="354"/>
      <c r="F36" s="123"/>
      <c r="G36" s="379"/>
      <c r="H36" s="204"/>
      <c r="I36" s="445"/>
      <c r="J36" s="202"/>
      <c r="K36" s="360"/>
      <c r="L36" s="204"/>
      <c r="M36" s="205"/>
      <c r="N36" s="202"/>
      <c r="O36" s="360"/>
      <c r="P36" s="204"/>
      <c r="Q36" s="205"/>
      <c r="R36" s="214"/>
      <c r="S36" s="391"/>
      <c r="T36" s="204"/>
      <c r="U36" s="446"/>
      <c r="V36" s="443"/>
      <c r="W36" s="389"/>
      <c r="X36" s="204"/>
      <c r="Y36" s="446"/>
      <c r="Z36" s="443"/>
      <c r="AA36" s="389"/>
      <c r="AB36" s="355"/>
      <c r="AC36" s="444"/>
      <c r="AD36" s="242"/>
    </row>
    <row r="37" spans="1:30" ht="13.5" customHeight="1">
      <c r="A37" s="750"/>
      <c r="B37" s="123"/>
      <c r="C37" s="200"/>
      <c r="D37" s="447"/>
      <c r="E37" s="448"/>
      <c r="F37" s="123"/>
      <c r="G37" s="449"/>
      <c r="H37" s="294"/>
      <c r="I37" s="450"/>
      <c r="J37" s="222"/>
      <c r="K37" s="451"/>
      <c r="L37" s="294"/>
      <c r="M37" s="292"/>
      <c r="N37" s="222"/>
      <c r="O37" s="449"/>
      <c r="P37" s="294"/>
      <c r="Q37" s="292"/>
      <c r="R37" s="452"/>
      <c r="S37" s="453"/>
      <c r="T37" s="294"/>
      <c r="U37" s="454"/>
      <c r="V37" s="455"/>
      <c r="W37" s="456"/>
      <c r="X37" s="294"/>
      <c r="Y37" s="454"/>
      <c r="Z37" s="455"/>
      <c r="AA37" s="413"/>
      <c r="AB37" s="294"/>
      <c r="AC37" s="454"/>
      <c r="AD37" s="242"/>
    </row>
    <row r="38" spans="1:30" ht="13.5" customHeight="1" thickBot="1">
      <c r="A38" s="457">
        <f>SUM(G38,K38,O38,S38,W38,AA38,)</f>
        <v>6810</v>
      </c>
      <c r="B38" s="458"/>
      <c r="C38" s="459"/>
      <c r="D38" s="460"/>
      <c r="E38" s="461"/>
      <c r="F38" s="462" t="s">
        <v>119</v>
      </c>
      <c r="G38" s="463">
        <f>SUM(C33:C37)</f>
        <v>5050</v>
      </c>
      <c r="H38" s="239">
        <f>SUM(D33:D37)</f>
        <v>0</v>
      </c>
      <c r="I38" s="464"/>
      <c r="J38" s="465" t="s">
        <v>119</v>
      </c>
      <c r="K38" s="241">
        <f>SUM(K33:K37)</f>
        <v>550</v>
      </c>
      <c r="L38" s="239">
        <f>SUM(L33:L37)</f>
        <v>0</v>
      </c>
      <c r="M38" s="240"/>
      <c r="N38" s="466" t="s">
        <v>119</v>
      </c>
      <c r="O38" s="451">
        <f>SUM(O33:O34)</f>
        <v>760</v>
      </c>
      <c r="P38" s="239">
        <f>SUM(P33:P34)</f>
        <v>0</v>
      </c>
      <c r="Q38" s="240"/>
      <c r="R38" s="467" t="s">
        <v>119</v>
      </c>
      <c r="S38" s="238">
        <f>SUM(S33:S37)</f>
        <v>80</v>
      </c>
      <c r="T38" s="239">
        <f>SUM(T33:T37)</f>
        <v>0</v>
      </c>
      <c r="U38" s="468"/>
      <c r="V38" s="467" t="s">
        <v>119</v>
      </c>
      <c r="W38" s="451">
        <f>SUM(W33:W35)</f>
        <v>110</v>
      </c>
      <c r="X38" s="239">
        <f>SUM(X33:X37)</f>
        <v>0</v>
      </c>
      <c r="Y38" s="468"/>
      <c r="Z38" s="467" t="s">
        <v>119</v>
      </c>
      <c r="AA38" s="451">
        <f>SUM(AA33:AA37)</f>
        <v>260</v>
      </c>
      <c r="AB38" s="279">
        <f>SUM(AB33:AB37)</f>
        <v>0</v>
      </c>
      <c r="AC38" s="468"/>
      <c r="AD38" s="242"/>
    </row>
    <row r="39" spans="1:30" ht="11.25" customHeight="1" thickBot="1">
      <c r="A39" s="426"/>
      <c r="B39" s="371"/>
      <c r="C39" s="284"/>
      <c r="D39" s="283"/>
      <c r="E39" s="283"/>
      <c r="F39" s="371"/>
      <c r="G39" s="372"/>
      <c r="H39" s="283"/>
      <c r="I39" s="283"/>
      <c r="J39" s="248"/>
      <c r="K39" s="372"/>
      <c r="L39" s="283"/>
      <c r="M39" s="283"/>
      <c r="N39" s="248"/>
      <c r="O39" s="372"/>
      <c r="P39" s="283"/>
      <c r="Q39" s="283"/>
      <c r="R39" s="373"/>
      <c r="S39" s="284"/>
      <c r="T39" s="283"/>
      <c r="U39" s="283"/>
      <c r="V39" s="373"/>
      <c r="W39" s="372"/>
      <c r="X39" s="283"/>
      <c r="Y39" s="283"/>
      <c r="Z39" s="373"/>
      <c r="AA39" s="372"/>
      <c r="AB39" s="283"/>
      <c r="AC39" s="374"/>
      <c r="AD39" s="242"/>
    </row>
    <row r="40" spans="1:30" ht="13.5" customHeight="1">
      <c r="A40" s="751" t="s">
        <v>25</v>
      </c>
      <c r="B40" s="107" t="s">
        <v>209</v>
      </c>
      <c r="C40" s="375">
        <v>500</v>
      </c>
      <c r="D40" s="469"/>
      <c r="E40" s="427"/>
      <c r="F40" s="123"/>
      <c r="G40" s="470"/>
      <c r="H40" s="258"/>
      <c r="I40" s="471"/>
      <c r="J40" s="123" t="s">
        <v>210</v>
      </c>
      <c r="K40" s="472"/>
      <c r="L40" s="258"/>
      <c r="M40" s="473"/>
      <c r="N40" s="123"/>
      <c r="O40" s="472"/>
      <c r="P40" s="258"/>
      <c r="Q40" s="385"/>
      <c r="R40" s="95"/>
      <c r="S40" s="474"/>
      <c r="T40" s="258"/>
      <c r="U40" s="385"/>
      <c r="V40" s="95"/>
      <c r="W40" s="470"/>
      <c r="X40" s="258"/>
      <c r="Y40" s="385"/>
      <c r="Z40" s="95"/>
      <c r="AA40" s="474"/>
      <c r="AB40" s="258"/>
      <c r="AC40" s="385"/>
      <c r="AD40" s="242"/>
    </row>
    <row r="41" spans="1:30" ht="13.5" customHeight="1">
      <c r="A41" s="752"/>
      <c r="B41" s="230" t="s">
        <v>211</v>
      </c>
      <c r="C41" s="219"/>
      <c r="D41" s="475"/>
      <c r="E41" s="476"/>
      <c r="F41" s="226"/>
      <c r="G41" s="456"/>
      <c r="H41" s="220"/>
      <c r="I41" s="477"/>
      <c r="J41" s="226"/>
      <c r="K41" s="478"/>
      <c r="L41" s="220"/>
      <c r="M41" s="412"/>
      <c r="N41" s="226"/>
      <c r="O41" s="478"/>
      <c r="P41" s="220"/>
      <c r="Q41" s="479"/>
      <c r="R41" s="480"/>
      <c r="S41" s="410"/>
      <c r="T41" s="220"/>
      <c r="U41" s="479"/>
      <c r="V41" s="95"/>
      <c r="W41" s="456"/>
      <c r="X41" s="220"/>
      <c r="Y41" s="479"/>
      <c r="Z41" s="95"/>
      <c r="AA41" s="219"/>
      <c r="AB41" s="220"/>
      <c r="AC41" s="479"/>
      <c r="AD41" s="242"/>
    </row>
    <row r="42" spans="1:30" ht="13.5" customHeight="1" thickBot="1">
      <c r="A42" s="457">
        <f>SUM(G42)</f>
        <v>500</v>
      </c>
      <c r="B42" s="481"/>
      <c r="C42" s="482"/>
      <c r="D42" s="483"/>
      <c r="E42" s="484"/>
      <c r="F42" s="485" t="s">
        <v>119</v>
      </c>
      <c r="G42" s="486">
        <f>SUM(C40:C41)</f>
        <v>500</v>
      </c>
      <c r="H42" s="487">
        <f>SUM(D40:D41)</f>
        <v>0</v>
      </c>
      <c r="I42" s="488"/>
      <c r="J42" s="489"/>
      <c r="K42" s="490"/>
      <c r="L42" s="487"/>
      <c r="M42" s="491"/>
      <c r="N42" s="489"/>
      <c r="O42" s="492"/>
      <c r="P42" s="487"/>
      <c r="Q42" s="493"/>
      <c r="R42" s="494"/>
      <c r="S42" s="490"/>
      <c r="T42" s="495"/>
      <c r="U42" s="496"/>
      <c r="V42" s="497"/>
      <c r="W42" s="490"/>
      <c r="X42" s="495">
        <f>SUM(T40:T41)</f>
        <v>0</v>
      </c>
      <c r="Y42" s="496"/>
      <c r="Z42" s="497"/>
      <c r="AA42" s="490"/>
      <c r="AB42" s="495"/>
      <c r="AC42" s="496"/>
      <c r="AD42" s="242"/>
    </row>
    <row r="43" spans="1:30" ht="11.25" customHeight="1" thickBot="1">
      <c r="A43" s="426"/>
      <c r="B43" s="371"/>
      <c r="C43" s="284"/>
      <c r="D43" s="283"/>
      <c r="E43" s="283"/>
      <c r="F43" s="371"/>
      <c r="G43" s="498"/>
      <c r="H43" s="499"/>
      <c r="I43" s="370"/>
      <c r="J43" s="248"/>
      <c r="K43" s="372"/>
      <c r="L43" s="283"/>
      <c r="M43" s="283"/>
      <c r="N43" s="283"/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  <c r="AA43" s="284"/>
      <c r="AB43" s="499"/>
      <c r="AC43" s="500"/>
      <c r="AD43" s="242"/>
    </row>
    <row r="44" spans="1:30" ht="13.5" customHeight="1">
      <c r="A44" s="748" t="s">
        <v>212</v>
      </c>
      <c r="B44" s="344" t="s">
        <v>213</v>
      </c>
      <c r="C44" s="345">
        <v>3200</v>
      </c>
      <c r="D44" s="346"/>
      <c r="E44" s="501"/>
      <c r="F44" s="107"/>
      <c r="G44" s="194"/>
      <c r="H44" s="258"/>
      <c r="I44" s="502"/>
      <c r="J44" s="503" t="s">
        <v>214</v>
      </c>
      <c r="K44" s="386">
        <v>420</v>
      </c>
      <c r="L44" s="348"/>
      <c r="M44" s="349"/>
      <c r="N44" s="101" t="s">
        <v>215</v>
      </c>
      <c r="O44" s="105">
        <v>950</v>
      </c>
      <c r="P44" s="348"/>
      <c r="Q44" s="347"/>
      <c r="R44" s="99" t="s">
        <v>216</v>
      </c>
      <c r="S44" s="431">
        <v>60</v>
      </c>
      <c r="T44" s="212"/>
      <c r="U44" s="347"/>
      <c r="V44" s="99" t="s">
        <v>215</v>
      </c>
      <c r="W44" s="352" t="s">
        <v>217</v>
      </c>
      <c r="X44" s="355"/>
      <c r="Y44" s="359"/>
      <c r="Z44" s="99" t="s">
        <v>214</v>
      </c>
      <c r="AA44" s="386">
        <v>205</v>
      </c>
      <c r="AB44" s="254"/>
      <c r="AC44" s="501"/>
      <c r="AD44" s="242"/>
    </row>
    <row r="45" spans="1:30" ht="13.5" customHeight="1">
      <c r="A45" s="749"/>
      <c r="B45" s="344" t="s">
        <v>218</v>
      </c>
      <c r="C45" s="133">
        <v>2200</v>
      </c>
      <c r="D45" s="504"/>
      <c r="E45" s="505"/>
      <c r="F45" s="123"/>
      <c r="G45" s="438"/>
      <c r="H45" s="204"/>
      <c r="I45" s="506"/>
      <c r="J45" s="507" t="s">
        <v>219</v>
      </c>
      <c r="K45" s="390">
        <v>350</v>
      </c>
      <c r="L45" s="212"/>
      <c r="M45" s="349"/>
      <c r="N45" s="101" t="s">
        <v>219</v>
      </c>
      <c r="O45" s="431">
        <v>750</v>
      </c>
      <c r="P45" s="212"/>
      <c r="Q45" s="347"/>
      <c r="R45" s="95" t="s">
        <v>219</v>
      </c>
      <c r="S45" s="431">
        <v>100</v>
      </c>
      <c r="T45" s="212"/>
      <c r="U45" s="508"/>
      <c r="V45" s="99" t="s">
        <v>219</v>
      </c>
      <c r="W45" s="393" t="s">
        <v>220</v>
      </c>
      <c r="X45" s="204"/>
      <c r="Y45" s="359"/>
      <c r="Z45" s="95" t="s">
        <v>219</v>
      </c>
      <c r="AA45" s="133">
        <v>150</v>
      </c>
      <c r="AB45" s="212"/>
      <c r="AC45" s="347"/>
      <c r="AD45" s="242"/>
    </row>
    <row r="46" spans="1:30" ht="13.5" customHeight="1">
      <c r="A46" s="749"/>
      <c r="B46" s="344" t="s">
        <v>221</v>
      </c>
      <c r="C46" s="345">
        <v>2300</v>
      </c>
      <c r="D46" s="348"/>
      <c r="E46" s="509"/>
      <c r="F46" s="123"/>
      <c r="G46" s="438"/>
      <c r="H46" s="204"/>
      <c r="I46" s="445"/>
      <c r="J46" s="123"/>
      <c r="K46" s="409"/>
      <c r="L46" s="204"/>
      <c r="M46" s="205"/>
      <c r="N46" s="123"/>
      <c r="O46" s="133"/>
      <c r="P46" s="204"/>
      <c r="Q46" s="359"/>
      <c r="R46" s="95"/>
      <c r="S46" s="133"/>
      <c r="T46" s="212"/>
      <c r="U46" s="347"/>
      <c r="V46" s="95"/>
      <c r="W46" s="393"/>
      <c r="X46" s="204"/>
      <c r="Y46" s="359"/>
      <c r="Z46" s="95"/>
      <c r="AA46" s="405"/>
      <c r="AB46" s="204"/>
      <c r="AC46" s="446"/>
      <c r="AD46" s="242"/>
    </row>
    <row r="47" spans="1:30" ht="13.5" customHeight="1">
      <c r="A47" s="749"/>
      <c r="B47" s="123"/>
      <c r="C47" s="389"/>
      <c r="D47" s="204"/>
      <c r="E47" s="442"/>
      <c r="F47" s="123"/>
      <c r="G47" s="438"/>
      <c r="H47" s="204"/>
      <c r="I47" s="445"/>
      <c r="J47" s="123"/>
      <c r="K47" s="409"/>
      <c r="L47" s="204"/>
      <c r="M47" s="205"/>
      <c r="N47" s="123"/>
      <c r="O47" s="133"/>
      <c r="P47" s="204"/>
      <c r="Q47" s="510"/>
      <c r="R47" s="95"/>
      <c r="S47" s="133"/>
      <c r="T47" s="204"/>
      <c r="U47" s="205"/>
      <c r="V47" s="95"/>
      <c r="W47" s="438"/>
      <c r="X47" s="204"/>
      <c r="Y47" s="510"/>
      <c r="Z47" s="95"/>
      <c r="AA47" s="405"/>
      <c r="AB47" s="204"/>
      <c r="AC47" s="446"/>
      <c r="AD47" s="242"/>
    </row>
    <row r="48" spans="1:30" ht="13.5" customHeight="1">
      <c r="A48" s="749"/>
      <c r="B48" s="123"/>
      <c r="C48" s="389"/>
      <c r="D48" s="204"/>
      <c r="E48" s="442"/>
      <c r="F48" s="123"/>
      <c r="G48" s="438"/>
      <c r="H48" s="204"/>
      <c r="I48" s="445"/>
      <c r="J48" s="123"/>
      <c r="K48" s="409"/>
      <c r="L48" s="204"/>
      <c r="M48" s="205"/>
      <c r="N48" s="123"/>
      <c r="O48" s="133"/>
      <c r="P48" s="204"/>
      <c r="Q48" s="446"/>
      <c r="R48" s="95"/>
      <c r="S48" s="133"/>
      <c r="T48" s="204"/>
      <c r="U48" s="205"/>
      <c r="V48" s="95"/>
      <c r="W48" s="438"/>
      <c r="X48" s="204"/>
      <c r="Y48" s="446"/>
      <c r="Z48" s="95"/>
      <c r="AA48" s="405"/>
      <c r="AB48" s="204"/>
      <c r="AC48" s="446"/>
      <c r="AD48" s="242"/>
    </row>
    <row r="49" spans="1:31" ht="13.5" customHeight="1">
      <c r="A49" s="749"/>
      <c r="B49" s="123"/>
      <c r="C49" s="389"/>
      <c r="D49" s="204"/>
      <c r="E49" s="442"/>
      <c r="F49" s="123"/>
      <c r="G49" s="438"/>
      <c r="H49" s="204"/>
      <c r="I49" s="205"/>
      <c r="J49" s="123"/>
      <c r="K49" s="133"/>
      <c r="L49" s="204"/>
      <c r="M49" s="205"/>
      <c r="N49" s="123"/>
      <c r="O49" s="438"/>
      <c r="P49" s="204"/>
      <c r="Q49" s="205"/>
      <c r="R49" s="95"/>
      <c r="S49" s="133"/>
      <c r="T49" s="204"/>
      <c r="U49" s="205"/>
      <c r="V49" s="95"/>
      <c r="W49" s="438"/>
      <c r="X49" s="204"/>
      <c r="Y49" s="205"/>
      <c r="Z49" s="95"/>
      <c r="AA49" s="405"/>
      <c r="AB49" s="204"/>
      <c r="AC49" s="205"/>
      <c r="AD49" s="242"/>
    </row>
    <row r="50" spans="1:31" ht="13.5" customHeight="1">
      <c r="A50" s="750"/>
      <c r="B50" s="123"/>
      <c r="C50" s="438"/>
      <c r="D50" s="511"/>
      <c r="E50" s="446"/>
      <c r="F50" s="123"/>
      <c r="G50" s="438"/>
      <c r="H50" s="204"/>
      <c r="I50" s="205"/>
      <c r="J50" s="123"/>
      <c r="K50" s="438">
        <f t="shared" ref="K50:L50" si="0">J50</f>
        <v>0</v>
      </c>
      <c r="L50" s="204">
        <f t="shared" si="0"/>
        <v>0</v>
      </c>
      <c r="M50" s="415"/>
      <c r="N50" s="123"/>
      <c r="O50" s="438"/>
      <c r="P50" s="204"/>
      <c r="Q50" s="205"/>
      <c r="R50" s="95"/>
      <c r="S50" s="133"/>
      <c r="T50" s="204"/>
      <c r="U50" s="205"/>
      <c r="V50" s="95"/>
      <c r="W50" s="438"/>
      <c r="X50" s="204"/>
      <c r="Y50" s="205"/>
      <c r="Z50" s="95"/>
      <c r="AA50" s="352"/>
      <c r="AB50" s="204"/>
      <c r="AC50" s="205"/>
      <c r="AD50" s="242"/>
    </row>
    <row r="51" spans="1:31" ht="13.5" customHeight="1" thickBot="1">
      <c r="A51" s="457">
        <f>SUM(G51,K51,O51,S51,W51,AA51)</f>
        <v>10685</v>
      </c>
      <c r="B51" s="512"/>
      <c r="C51" s="513"/>
      <c r="D51" s="514"/>
      <c r="E51" s="365"/>
      <c r="F51" s="515" t="s">
        <v>119</v>
      </c>
      <c r="G51" s="516">
        <f>SUM(C44:C50)</f>
        <v>7700</v>
      </c>
      <c r="H51" s="279">
        <f>SUM(D44:D50)</f>
        <v>0</v>
      </c>
      <c r="I51" s="280"/>
      <c r="J51" s="517" t="s">
        <v>119</v>
      </c>
      <c r="K51" s="516">
        <f>SUM(K44:K45)</f>
        <v>770</v>
      </c>
      <c r="L51" s="279">
        <f>SUM(L44:L45)</f>
        <v>0</v>
      </c>
      <c r="M51" s="280"/>
      <c r="N51" s="517" t="s">
        <v>119</v>
      </c>
      <c r="O51" s="516">
        <f>SUM(O44:O45)</f>
        <v>1700</v>
      </c>
      <c r="P51" s="279">
        <f>SUM(P44:P45)</f>
        <v>0</v>
      </c>
      <c r="Q51" s="280"/>
      <c r="R51" s="518" t="s">
        <v>119</v>
      </c>
      <c r="S51" s="519">
        <f>SUM(S44:S50)</f>
        <v>160</v>
      </c>
      <c r="T51" s="279">
        <f>SUM(T44:T50)</f>
        <v>0</v>
      </c>
      <c r="U51" s="280"/>
      <c r="V51" s="518" t="s">
        <v>119</v>
      </c>
      <c r="W51" s="279">
        <f>SUM(W44:W50)</f>
        <v>0</v>
      </c>
      <c r="X51" s="279">
        <f>SUM(X44:X50)</f>
        <v>0</v>
      </c>
      <c r="Y51" s="280"/>
      <c r="Z51" s="518" t="s">
        <v>119</v>
      </c>
      <c r="AA51" s="519">
        <f>SUM(AA44:AA45)</f>
        <v>355</v>
      </c>
      <c r="AB51" s="279">
        <f>SUM(AB44:AB45)</f>
        <v>0</v>
      </c>
      <c r="AC51" s="280"/>
      <c r="AD51" s="242"/>
    </row>
    <row r="52" spans="1:31" ht="11.25" customHeight="1" thickBot="1">
      <c r="A52" s="243"/>
      <c r="B52" s="369"/>
      <c r="C52" s="498"/>
      <c r="D52" s="370"/>
      <c r="E52" s="370"/>
      <c r="F52" s="369"/>
      <c r="G52" s="498"/>
      <c r="H52" s="370"/>
      <c r="I52" s="370"/>
      <c r="J52" s="250"/>
      <c r="K52" s="498"/>
      <c r="L52" s="370"/>
      <c r="M52" s="370"/>
      <c r="N52" s="250"/>
      <c r="O52" s="498"/>
      <c r="P52" s="370"/>
      <c r="Q52" s="370"/>
      <c r="R52" s="520"/>
      <c r="S52" s="251"/>
      <c r="T52" s="370"/>
      <c r="U52" s="370"/>
      <c r="V52" s="520"/>
      <c r="W52" s="498"/>
      <c r="X52" s="370"/>
      <c r="Y52" s="370"/>
      <c r="Z52" s="520"/>
      <c r="AA52" s="251"/>
      <c r="AB52" s="370"/>
      <c r="AC52" s="500"/>
      <c r="AD52" s="242"/>
    </row>
    <row r="53" spans="1:31" ht="13.5" customHeight="1">
      <c r="A53" s="753" t="s">
        <v>222</v>
      </c>
      <c r="B53" s="197" t="s">
        <v>223</v>
      </c>
      <c r="C53" s="184">
        <v>2600</v>
      </c>
      <c r="D53" s="469"/>
      <c r="E53" s="427"/>
      <c r="F53" s="255"/>
      <c r="G53" s="194"/>
      <c r="H53" s="258"/>
      <c r="I53" s="521"/>
      <c r="J53" s="522" t="s">
        <v>224</v>
      </c>
      <c r="K53" s="523">
        <v>840</v>
      </c>
      <c r="L53" s="254"/>
      <c r="M53" s="427"/>
      <c r="N53" s="193" t="s">
        <v>224</v>
      </c>
      <c r="O53" s="256">
        <v>3700</v>
      </c>
      <c r="P53" s="254"/>
      <c r="Q53" s="427"/>
      <c r="R53" s="195" t="s">
        <v>225</v>
      </c>
      <c r="S53" s="256">
        <v>80</v>
      </c>
      <c r="T53" s="254"/>
      <c r="U53" s="427"/>
      <c r="V53" s="195" t="s">
        <v>224</v>
      </c>
      <c r="W53" s="287" t="s">
        <v>226</v>
      </c>
      <c r="X53" s="258"/>
      <c r="Y53" s="521"/>
      <c r="Z53" s="195" t="s">
        <v>224</v>
      </c>
      <c r="AA53" s="256">
        <v>400</v>
      </c>
      <c r="AB53" s="254"/>
      <c r="AC53" s="427"/>
      <c r="AD53" s="242"/>
    </row>
    <row r="54" spans="1:31" ht="13.5" customHeight="1">
      <c r="A54" s="754"/>
      <c r="B54" s="263" t="s">
        <v>227</v>
      </c>
      <c r="C54" s="438"/>
      <c r="D54" s="504"/>
      <c r="E54" s="349"/>
      <c r="F54" s="107"/>
      <c r="G54" s="438"/>
      <c r="H54" s="204"/>
      <c r="I54" s="407"/>
      <c r="J54" s="524" t="s">
        <v>228</v>
      </c>
      <c r="K54" s="525">
        <v>550</v>
      </c>
      <c r="L54" s="212"/>
      <c r="M54" s="397"/>
      <c r="N54" s="101" t="s">
        <v>229</v>
      </c>
      <c r="O54" s="438">
        <v>820</v>
      </c>
      <c r="P54" s="212"/>
      <c r="Q54" s="397"/>
      <c r="R54" s="99" t="s">
        <v>230</v>
      </c>
      <c r="S54" s="431">
        <v>70</v>
      </c>
      <c r="T54" s="212"/>
      <c r="U54" s="397"/>
      <c r="V54" s="99" t="s">
        <v>229</v>
      </c>
      <c r="W54" s="352" t="s">
        <v>226</v>
      </c>
      <c r="X54" s="204"/>
      <c r="Y54" s="407"/>
      <c r="Z54" s="99" t="s">
        <v>231</v>
      </c>
      <c r="AA54" s="105">
        <v>150</v>
      </c>
      <c r="AB54" s="212"/>
      <c r="AC54" s="397"/>
      <c r="AD54" s="242"/>
    </row>
    <row r="55" spans="1:31" ht="13.5" customHeight="1">
      <c r="A55" s="754"/>
      <c r="B55" s="107" t="s">
        <v>232</v>
      </c>
      <c r="C55" s="133">
        <v>2450</v>
      </c>
      <c r="D55" s="504"/>
      <c r="E55" s="349"/>
      <c r="F55" s="107"/>
      <c r="G55" s="438"/>
      <c r="H55" s="204"/>
      <c r="I55" s="526"/>
      <c r="J55" s="527"/>
      <c r="K55" s="528"/>
      <c r="L55" s="212"/>
      <c r="M55" s="529"/>
      <c r="N55" s="123"/>
      <c r="O55" s="438"/>
      <c r="P55" s="204"/>
      <c r="Q55" s="526"/>
      <c r="R55" s="95" t="s">
        <v>233</v>
      </c>
      <c r="S55" s="431">
        <v>70</v>
      </c>
      <c r="T55" s="212"/>
      <c r="U55" s="529"/>
      <c r="V55" s="95"/>
      <c r="W55" s="438"/>
      <c r="X55" s="204"/>
      <c r="Y55" s="526"/>
      <c r="Z55" s="95"/>
      <c r="AA55" s="345"/>
      <c r="AB55" s="212"/>
      <c r="AC55" s="529"/>
      <c r="AD55" s="242"/>
    </row>
    <row r="56" spans="1:31" ht="13.5" customHeight="1">
      <c r="A56" s="754"/>
      <c r="B56" s="344" t="s">
        <v>234</v>
      </c>
      <c r="C56" s="133">
        <v>2150</v>
      </c>
      <c r="D56" s="504"/>
      <c r="E56" s="349"/>
      <c r="F56" s="107"/>
      <c r="G56" s="438"/>
      <c r="H56" s="204"/>
      <c r="I56" s="354"/>
      <c r="J56" s="530"/>
      <c r="K56" s="531"/>
      <c r="L56" s="212"/>
      <c r="M56" s="349"/>
      <c r="N56" s="123"/>
      <c r="O56" s="438"/>
      <c r="P56" s="204"/>
      <c r="Q56" s="354"/>
      <c r="R56" s="95" t="s">
        <v>235</v>
      </c>
      <c r="S56" s="431">
        <v>30</v>
      </c>
      <c r="T56" s="212"/>
      <c r="U56" s="349"/>
      <c r="V56" s="95"/>
      <c r="W56" s="438"/>
      <c r="X56" s="204"/>
      <c r="Y56" s="354"/>
      <c r="Z56" s="95"/>
      <c r="AA56" s="133"/>
      <c r="AB56" s="212"/>
      <c r="AC56" s="349"/>
      <c r="AD56" s="242"/>
    </row>
    <row r="57" spans="1:31" ht="13.5" customHeight="1">
      <c r="A57" s="754"/>
      <c r="B57" s="95" t="s">
        <v>236</v>
      </c>
      <c r="C57" s="438">
        <v>1100</v>
      </c>
      <c r="D57" s="504"/>
      <c r="E57" s="213"/>
      <c r="F57" s="123"/>
      <c r="G57" s="438"/>
      <c r="H57" s="204"/>
      <c r="I57" s="205"/>
      <c r="J57" s="532"/>
      <c r="K57" s="533"/>
      <c r="L57" s="204"/>
      <c r="M57" s="205"/>
      <c r="N57" s="123"/>
      <c r="O57" s="438"/>
      <c r="P57" s="204"/>
      <c r="Q57" s="205"/>
      <c r="R57" s="95"/>
      <c r="S57" s="133"/>
      <c r="T57" s="204"/>
      <c r="U57" s="205"/>
      <c r="V57" s="95"/>
      <c r="W57" s="438"/>
      <c r="X57" s="204"/>
      <c r="Y57" s="205"/>
      <c r="Z57" s="95"/>
      <c r="AA57" s="133"/>
      <c r="AB57" s="204"/>
      <c r="AC57" s="205"/>
      <c r="AD57" s="242"/>
    </row>
    <row r="58" spans="1:31" ht="13.5" customHeight="1">
      <c r="A58" s="754"/>
      <c r="B58" s="123"/>
      <c r="C58" s="438"/>
      <c r="D58" s="511"/>
      <c r="E58" s="205"/>
      <c r="F58" s="123"/>
      <c r="G58" s="438"/>
      <c r="H58" s="204"/>
      <c r="I58" s="205"/>
      <c r="J58" s="532"/>
      <c r="K58" s="533"/>
      <c r="L58" s="204"/>
      <c r="M58" s="205"/>
      <c r="N58" s="123"/>
      <c r="O58" s="438"/>
      <c r="P58" s="204"/>
      <c r="Q58" s="205"/>
      <c r="R58" s="95"/>
      <c r="S58" s="133"/>
      <c r="T58" s="204"/>
      <c r="U58" s="205"/>
      <c r="V58" s="95"/>
      <c r="W58" s="438"/>
      <c r="X58" s="204"/>
      <c r="Y58" s="205"/>
      <c r="Z58" s="95"/>
      <c r="AA58" s="211"/>
      <c r="AB58" s="204"/>
      <c r="AC58" s="205"/>
      <c r="AD58" s="242"/>
    </row>
    <row r="59" spans="1:31" ht="13.5" customHeight="1">
      <c r="A59" s="754"/>
      <c r="B59" s="123"/>
      <c r="C59" s="211"/>
      <c r="D59" s="534"/>
      <c r="E59" s="535"/>
      <c r="F59" s="123"/>
      <c r="G59" s="211"/>
      <c r="H59" s="536"/>
      <c r="I59" s="535"/>
      <c r="J59" s="532"/>
      <c r="K59" s="217"/>
      <c r="L59" s="536"/>
      <c r="M59" s="535"/>
      <c r="N59" s="123"/>
      <c r="O59" s="211"/>
      <c r="P59" s="536"/>
      <c r="Q59" s="535"/>
      <c r="R59" s="95"/>
      <c r="S59" s="211"/>
      <c r="T59" s="536"/>
      <c r="U59" s="535"/>
      <c r="V59" s="95"/>
      <c r="W59" s="211"/>
      <c r="X59" s="536"/>
      <c r="Y59" s="535"/>
      <c r="Z59" s="95"/>
      <c r="AA59" s="438"/>
      <c r="AB59" s="536"/>
      <c r="AC59" s="535"/>
      <c r="AD59" s="242"/>
    </row>
    <row r="60" spans="1:31" ht="13.5" customHeight="1">
      <c r="A60" s="754"/>
      <c r="B60" s="123"/>
      <c r="C60" s="211"/>
      <c r="D60" s="534"/>
      <c r="E60" s="535"/>
      <c r="F60" s="123"/>
      <c r="G60" s="211"/>
      <c r="H60" s="536"/>
      <c r="I60" s="535"/>
      <c r="J60" s="123"/>
      <c r="K60" s="211"/>
      <c r="L60" s="536"/>
      <c r="M60" s="535"/>
      <c r="N60" s="123"/>
      <c r="O60" s="211"/>
      <c r="P60" s="536"/>
      <c r="Q60" s="535"/>
      <c r="R60" s="95"/>
      <c r="S60" s="211"/>
      <c r="T60" s="536"/>
      <c r="U60" s="535"/>
      <c r="V60" s="95"/>
      <c r="W60" s="211"/>
      <c r="X60" s="536"/>
      <c r="Y60" s="535"/>
      <c r="Z60" s="95"/>
      <c r="AA60" s="537"/>
      <c r="AB60" s="536"/>
      <c r="AC60" s="535"/>
      <c r="AD60" s="242"/>
    </row>
    <row r="61" spans="1:31" ht="13.5" customHeight="1">
      <c r="A61" s="755"/>
      <c r="B61" s="222"/>
      <c r="C61" s="538"/>
      <c r="D61" s="539"/>
      <c r="E61" s="540"/>
      <c r="F61" s="222"/>
      <c r="G61" s="538"/>
      <c r="H61" s="228"/>
      <c r="I61" s="540"/>
      <c r="J61" s="222"/>
      <c r="K61" s="538"/>
      <c r="L61" s="228"/>
      <c r="M61" s="540"/>
      <c r="N61" s="222"/>
      <c r="O61" s="541"/>
      <c r="P61" s="228"/>
      <c r="Q61" s="540"/>
      <c r="R61" s="455"/>
      <c r="S61" s="538"/>
      <c r="T61" s="228"/>
      <c r="U61" s="540"/>
      <c r="V61" s="455"/>
      <c r="W61" s="538"/>
      <c r="X61" s="228"/>
      <c r="Y61" s="540"/>
      <c r="Z61" s="455"/>
      <c r="AA61" s="542"/>
      <c r="AB61" s="228"/>
      <c r="AC61" s="540"/>
      <c r="AD61" s="242"/>
    </row>
    <row r="62" spans="1:31" ht="13.5" customHeight="1" thickBot="1">
      <c r="A62" s="543">
        <f>SUM(G62,K62,O62,S62,W62,AA62)</f>
        <v>15010</v>
      </c>
      <c r="B62" s="544"/>
      <c r="C62" s="545"/>
      <c r="D62" s="299"/>
      <c r="E62" s="300"/>
      <c r="F62" s="546" t="s">
        <v>119</v>
      </c>
      <c r="G62" s="547">
        <f>SUM(C53:C61)</f>
        <v>8300</v>
      </c>
      <c r="H62" s="303">
        <f>SUM(D53:D61)</f>
        <v>0</v>
      </c>
      <c r="I62" s="304"/>
      <c r="J62" s="301" t="s">
        <v>119</v>
      </c>
      <c r="K62" s="547">
        <f>SUM(K53:K56)</f>
        <v>1390</v>
      </c>
      <c r="L62" s="303">
        <f>SUM(L53:L56)</f>
        <v>0</v>
      </c>
      <c r="M62" s="304"/>
      <c r="N62" s="301" t="s">
        <v>119</v>
      </c>
      <c r="O62" s="547">
        <f>SUM(O53:O54)</f>
        <v>4520</v>
      </c>
      <c r="P62" s="303">
        <f>SUM(P53:P61)</f>
        <v>0</v>
      </c>
      <c r="Q62" s="304"/>
      <c r="R62" s="548" t="s">
        <v>119</v>
      </c>
      <c r="S62" s="547">
        <f>SUM(S53:S61)</f>
        <v>250</v>
      </c>
      <c r="T62" s="303">
        <f>SUM(T53:T61)</f>
        <v>0</v>
      </c>
      <c r="U62" s="304"/>
      <c r="V62" s="548" t="s">
        <v>119</v>
      </c>
      <c r="W62" s="547">
        <f>SUM(W53:W61)</f>
        <v>0</v>
      </c>
      <c r="X62" s="303">
        <f>SUM(X53:X61)</f>
        <v>0</v>
      </c>
      <c r="Y62" s="304"/>
      <c r="Z62" s="548" t="s">
        <v>119</v>
      </c>
      <c r="AA62" s="547">
        <f>SUM(AA53:AA56)</f>
        <v>550</v>
      </c>
      <c r="AB62" s="303">
        <f>SUM(AB53:AB61)</f>
        <v>0</v>
      </c>
      <c r="AC62" s="304"/>
      <c r="AD62" s="242"/>
    </row>
    <row r="63" spans="1:31" ht="13.5" customHeight="1">
      <c r="A63" s="305"/>
      <c r="B63" s="549" t="s">
        <v>237</v>
      </c>
      <c r="C63" s="550"/>
      <c r="D63" s="128"/>
      <c r="E63" s="128"/>
      <c r="F63" s="550"/>
      <c r="G63" s="550"/>
      <c r="H63" s="128"/>
      <c r="I63" s="128"/>
      <c r="J63" s="128"/>
      <c r="K63" s="551"/>
      <c r="L63" s="552"/>
      <c r="M63" s="552"/>
      <c r="N63" s="128"/>
      <c r="O63" s="550"/>
      <c r="P63" s="128"/>
      <c r="Q63" s="128"/>
      <c r="R63" s="128"/>
      <c r="S63" s="550"/>
      <c r="T63" s="128"/>
      <c r="U63" s="128"/>
      <c r="V63" s="128"/>
      <c r="W63" s="128"/>
      <c r="X63" s="550"/>
      <c r="Y63" s="727" t="s">
        <v>238</v>
      </c>
      <c r="Z63" s="727"/>
      <c r="AA63" s="727"/>
      <c r="AB63" s="727"/>
      <c r="AC63" s="727"/>
      <c r="AD63" s="307"/>
      <c r="AE63" s="242"/>
    </row>
    <row r="64" spans="1:31" ht="13.5" customHeight="1">
      <c r="A64" s="305"/>
      <c r="B64" s="549"/>
      <c r="C64" s="550"/>
      <c r="D64" s="128"/>
      <c r="E64" s="128"/>
      <c r="F64" s="550"/>
      <c r="G64" s="550"/>
      <c r="H64" s="128"/>
      <c r="I64" s="128"/>
      <c r="J64" s="553">
        <f>SUM(L22,L31,L38,L51,L62,P22,P31,P38,P51,P62,T22,T31,T38,T51,T62,X31,X38,X62,AB22,AB31,AB38,AB51,AB62)</f>
        <v>0</v>
      </c>
      <c r="K64" s="550"/>
      <c r="L64" s="128"/>
      <c r="M64" s="128"/>
      <c r="N64" s="305"/>
      <c r="O64" s="549"/>
      <c r="P64" s="128"/>
      <c r="Q64" s="128"/>
      <c r="R64" s="128"/>
      <c r="S64" s="550"/>
      <c r="T64" s="128"/>
      <c r="U64" s="128"/>
      <c r="V64" s="128"/>
      <c r="W64" s="128"/>
      <c r="X64" s="550"/>
      <c r="Y64" s="728"/>
      <c r="Z64" s="728"/>
      <c r="AA64" s="728"/>
      <c r="AB64" s="728"/>
      <c r="AC64" s="728"/>
      <c r="AD64" s="307"/>
      <c r="AE64" s="242"/>
    </row>
    <row r="65" spans="1:31" ht="13.5" customHeight="1">
      <c r="A65" s="554"/>
      <c r="B65" s="555"/>
      <c r="C65" s="556"/>
      <c r="D65" s="557"/>
      <c r="E65" s="557"/>
      <c r="F65" s="558"/>
      <c r="G65" s="558"/>
      <c r="H65" s="559"/>
      <c r="I65" s="559"/>
      <c r="J65" s="559"/>
      <c r="K65" s="559"/>
      <c r="L65" s="559"/>
      <c r="M65" s="559"/>
      <c r="N65" s="559"/>
      <c r="O65" s="559"/>
      <c r="P65" s="559"/>
      <c r="Q65" s="559"/>
      <c r="R65" s="559"/>
      <c r="S65" s="559"/>
      <c r="T65" s="559"/>
      <c r="U65" s="559"/>
      <c r="V65" s="559"/>
      <c r="W65" s="557"/>
      <c r="X65" s="557"/>
      <c r="Y65" s="557"/>
      <c r="Z65" s="557"/>
      <c r="AA65" s="557"/>
      <c r="AB65" s="756" t="str">
        <f>香川１!AB63</f>
        <v>(2025.4)</v>
      </c>
      <c r="AC65" s="756"/>
      <c r="AD65" s="560"/>
      <c r="AE65" s="242"/>
    </row>
    <row r="66" spans="1:31" ht="16.5" customHeight="1">
      <c r="A66" s="559"/>
      <c r="B66" s="558"/>
      <c r="C66" s="558"/>
      <c r="D66" s="559"/>
      <c r="E66" s="559"/>
      <c r="F66" s="558"/>
      <c r="G66" s="558"/>
      <c r="H66" s="559"/>
      <c r="I66" s="559"/>
      <c r="J66" s="559"/>
      <c r="K66" s="559"/>
      <c r="L66" s="559"/>
      <c r="M66" s="559"/>
      <c r="N66" s="559"/>
      <c r="O66" s="559"/>
      <c r="P66" s="559"/>
      <c r="Q66" s="559"/>
      <c r="R66" s="559"/>
      <c r="S66" s="559"/>
      <c r="T66" s="559"/>
      <c r="U66" s="559"/>
      <c r="V66" s="559"/>
      <c r="W66" s="559"/>
      <c r="X66" s="559"/>
      <c r="Y66" s="559"/>
      <c r="Z66" s="559"/>
      <c r="AA66" s="559"/>
      <c r="AB66" s="559"/>
      <c r="AC66" s="559"/>
      <c r="AD66" s="559"/>
    </row>
    <row r="67" spans="1:31" s="562" customFormat="1" ht="13.5" customHeight="1">
      <c r="A67" s="561" t="s">
        <v>152</v>
      </c>
      <c r="B67" s="481"/>
      <c r="C67" s="481"/>
      <c r="D67" s="561"/>
      <c r="E67" s="561"/>
      <c r="F67" s="481"/>
      <c r="G67" s="481"/>
      <c r="H67" s="561">
        <f>H62+H51+H42+H38+H31+H22</f>
        <v>0</v>
      </c>
      <c r="I67" s="561"/>
      <c r="J67" s="561"/>
      <c r="K67" s="561"/>
      <c r="L67" s="561">
        <f>L62+L51+L42+L38+L31+L22</f>
        <v>0</v>
      </c>
      <c r="M67" s="561"/>
      <c r="N67" s="561"/>
      <c r="O67" s="561"/>
      <c r="P67" s="561">
        <f>P62+P51+P42+P38+P31+P22</f>
        <v>0</v>
      </c>
      <c r="Q67" s="561"/>
      <c r="R67" s="561"/>
      <c r="S67" s="561"/>
      <c r="T67" s="561">
        <f>T62+T51+T42+T38+T31+T22</f>
        <v>0</v>
      </c>
      <c r="U67" s="561"/>
      <c r="V67" s="561"/>
      <c r="W67" s="561"/>
      <c r="X67" s="561"/>
      <c r="Y67" s="561">
        <f>X62+X51+X38+X31</f>
        <v>0</v>
      </c>
      <c r="Z67" s="561"/>
      <c r="AA67" s="561"/>
      <c r="AB67" s="561"/>
      <c r="AC67" s="561">
        <f>AB62+AB51+AB42+AB38+AB31+AB22</f>
        <v>0</v>
      </c>
      <c r="AD67" s="561"/>
    </row>
    <row r="68" spans="1:31" ht="13.5" customHeight="1">
      <c r="A68" s="559"/>
      <c r="B68" s="558"/>
      <c r="C68" s="558"/>
      <c r="D68" s="559"/>
      <c r="E68" s="559"/>
      <c r="F68" s="558"/>
      <c r="G68" s="558"/>
      <c r="H68" s="559"/>
      <c r="I68" s="559"/>
      <c r="J68" s="559"/>
      <c r="K68" s="559"/>
      <c r="L68" s="559"/>
      <c r="M68" s="559"/>
      <c r="N68" s="559"/>
      <c r="O68" s="559"/>
      <c r="P68" s="559"/>
      <c r="Q68" s="559"/>
      <c r="R68" s="559"/>
      <c r="S68" s="559"/>
      <c r="T68" s="559"/>
      <c r="U68" s="559"/>
      <c r="V68" s="559"/>
      <c r="W68" s="559"/>
      <c r="X68" s="559"/>
      <c r="Y68" s="559"/>
      <c r="Z68" s="559"/>
      <c r="AA68" s="559"/>
      <c r="AB68" s="559"/>
      <c r="AC68" s="559"/>
    </row>
    <row r="69" spans="1:31">
      <c r="A69" s="559"/>
      <c r="B69" s="558"/>
      <c r="C69" s="558"/>
      <c r="D69" s="559"/>
      <c r="E69" s="559"/>
      <c r="F69" s="558"/>
      <c r="G69" s="558"/>
      <c r="H69" s="559"/>
      <c r="I69" s="559"/>
      <c r="J69" s="559"/>
      <c r="K69" s="559"/>
      <c r="L69" s="559"/>
      <c r="M69" s="559"/>
      <c r="N69" s="559"/>
      <c r="O69" s="559"/>
      <c r="P69" s="559"/>
      <c r="Q69" s="559"/>
      <c r="R69" s="559"/>
      <c r="S69" s="559"/>
      <c r="T69" s="559"/>
      <c r="U69" s="559"/>
      <c r="V69" s="559"/>
      <c r="W69" s="559"/>
      <c r="X69" s="559"/>
      <c r="Y69" s="559"/>
      <c r="Z69" s="559"/>
      <c r="AA69" s="559"/>
      <c r="AB69" s="559"/>
      <c r="AC69" s="559"/>
    </row>
    <row r="70" spans="1:31">
      <c r="A70" s="559"/>
      <c r="B70" s="558"/>
      <c r="C70" s="558"/>
      <c r="D70" s="559"/>
      <c r="E70" s="559"/>
      <c r="F70" s="558"/>
      <c r="G70" s="558"/>
      <c r="H70" s="559"/>
      <c r="I70" s="559"/>
      <c r="J70" s="559"/>
      <c r="K70" s="559"/>
      <c r="L70" s="559"/>
      <c r="M70" s="559"/>
      <c r="N70" s="559"/>
      <c r="O70" s="559"/>
      <c r="P70" s="559"/>
      <c r="Q70" s="559"/>
      <c r="R70" s="559"/>
      <c r="S70" s="559"/>
      <c r="T70" s="559"/>
      <c r="U70" s="559"/>
      <c r="V70" s="559"/>
      <c r="W70" s="559"/>
      <c r="X70" s="559"/>
      <c r="Y70" s="559"/>
      <c r="Z70" s="559"/>
      <c r="AA70" s="559"/>
      <c r="AB70" s="559"/>
      <c r="AC70" s="559"/>
    </row>
    <row r="71" spans="1:31">
      <c r="A71" s="559"/>
      <c r="B71" s="558"/>
      <c r="C71" s="558"/>
      <c r="D71" s="559"/>
      <c r="E71" s="559"/>
      <c r="F71" s="558"/>
      <c r="G71" s="558"/>
      <c r="H71" s="559"/>
      <c r="I71" s="559"/>
      <c r="J71" s="559"/>
      <c r="K71" s="559"/>
      <c r="L71" s="559"/>
      <c r="M71" s="559"/>
      <c r="N71" s="559"/>
      <c r="O71" s="559"/>
      <c r="P71" s="559"/>
      <c r="Q71" s="559"/>
      <c r="R71" s="559"/>
      <c r="S71" s="559"/>
      <c r="T71" s="559"/>
      <c r="U71" s="559"/>
      <c r="V71" s="559"/>
      <c r="W71" s="559"/>
      <c r="X71" s="559"/>
      <c r="Y71" s="559"/>
      <c r="Z71" s="559"/>
      <c r="AA71" s="559"/>
      <c r="AB71" s="559"/>
      <c r="AC71" s="559"/>
    </row>
    <row r="72" spans="1:31">
      <c r="A72" s="559"/>
      <c r="B72" s="558"/>
      <c r="C72" s="558"/>
      <c r="D72" s="559"/>
      <c r="E72" s="559"/>
      <c r="F72" s="558"/>
      <c r="G72" s="558"/>
      <c r="H72" s="559"/>
      <c r="I72" s="559"/>
      <c r="J72" s="559"/>
      <c r="K72" s="559"/>
      <c r="L72" s="559"/>
      <c r="M72" s="559"/>
      <c r="N72" s="559"/>
      <c r="O72" s="559"/>
      <c r="P72" s="559"/>
      <c r="Q72" s="559"/>
      <c r="R72" s="559"/>
      <c r="S72" s="559"/>
      <c r="T72" s="559"/>
      <c r="U72" s="559"/>
      <c r="V72" s="559"/>
      <c r="W72" s="559"/>
      <c r="X72" s="559"/>
      <c r="Y72" s="559"/>
      <c r="Z72" s="559"/>
      <c r="AA72" s="559"/>
      <c r="AB72" s="559"/>
      <c r="AC72" s="559"/>
    </row>
    <row r="73" spans="1:31">
      <c r="A73" s="559"/>
      <c r="B73" s="558"/>
      <c r="C73" s="558"/>
      <c r="D73" s="559"/>
      <c r="E73" s="559"/>
      <c r="F73" s="558"/>
      <c r="G73" s="558"/>
      <c r="H73" s="559"/>
      <c r="I73" s="559"/>
      <c r="J73" s="559"/>
      <c r="K73" s="559"/>
      <c r="L73" s="559"/>
      <c r="M73" s="559"/>
      <c r="N73" s="559"/>
      <c r="O73" s="559"/>
      <c r="P73" s="559"/>
      <c r="Q73" s="559"/>
      <c r="R73" s="559"/>
      <c r="S73" s="559"/>
      <c r="T73" s="559"/>
      <c r="U73" s="559"/>
      <c r="V73" s="559"/>
      <c r="W73" s="559"/>
      <c r="X73" s="559"/>
      <c r="Y73" s="559"/>
      <c r="Z73" s="559"/>
      <c r="AA73" s="559"/>
      <c r="AB73" s="559"/>
      <c r="AC73" s="559"/>
    </row>
    <row r="74" spans="1:31">
      <c r="A74" s="559"/>
      <c r="B74" s="558"/>
      <c r="C74" s="558"/>
      <c r="D74" s="559"/>
      <c r="E74" s="559"/>
      <c r="F74" s="558"/>
      <c r="G74" s="558"/>
      <c r="H74" s="559"/>
      <c r="I74" s="559"/>
      <c r="J74" s="559"/>
      <c r="K74" s="559"/>
      <c r="L74" s="559"/>
      <c r="M74" s="559"/>
      <c r="N74" s="559"/>
      <c r="O74" s="559"/>
      <c r="P74" s="559"/>
      <c r="Q74" s="559"/>
      <c r="R74" s="559"/>
      <c r="S74" s="559"/>
      <c r="T74" s="559"/>
      <c r="U74" s="559"/>
      <c r="V74" s="559"/>
      <c r="W74" s="559"/>
      <c r="X74" s="559"/>
      <c r="Y74" s="559"/>
      <c r="Z74" s="559"/>
      <c r="AA74" s="559"/>
      <c r="AB74" s="559"/>
      <c r="AC74" s="559"/>
    </row>
    <row r="75" spans="1:31">
      <c r="A75" s="562"/>
      <c r="D75" s="562"/>
      <c r="E75" s="562"/>
      <c r="H75" s="562"/>
      <c r="I75" s="562"/>
      <c r="J75" s="562"/>
      <c r="K75" s="562"/>
      <c r="L75" s="562"/>
      <c r="M75" s="562"/>
      <c r="N75" s="562"/>
      <c r="O75" s="562"/>
      <c r="P75" s="562"/>
      <c r="Q75" s="562"/>
      <c r="R75" s="562"/>
      <c r="S75" s="562"/>
      <c r="T75" s="562"/>
      <c r="U75" s="562"/>
      <c r="V75" s="562"/>
      <c r="W75" s="562"/>
      <c r="X75" s="562"/>
      <c r="Y75" s="562"/>
      <c r="Z75" s="562"/>
      <c r="AA75" s="562"/>
      <c r="AB75" s="562"/>
      <c r="AC75" s="562"/>
    </row>
  </sheetData>
  <mergeCells count="22">
    <mergeCell ref="A15:A21"/>
    <mergeCell ref="A24:A30"/>
    <mergeCell ref="W1:AD3"/>
    <mergeCell ref="W4:AD6"/>
    <mergeCell ref="I7:N7"/>
    <mergeCell ref="Q7:V7"/>
    <mergeCell ref="A8:G11"/>
    <mergeCell ref="H8:H11"/>
    <mergeCell ref="I8:N11"/>
    <mergeCell ref="O8:P11"/>
    <mergeCell ref="Q8:S8"/>
    <mergeCell ref="T8:V8"/>
    <mergeCell ref="AB65:AC65"/>
    <mergeCell ref="W8:AC11"/>
    <mergeCell ref="Q9:S10"/>
    <mergeCell ref="T9:V10"/>
    <mergeCell ref="AE13:AE17"/>
    <mergeCell ref="A33:A37"/>
    <mergeCell ref="A40:A41"/>
    <mergeCell ref="A44:A50"/>
    <mergeCell ref="A53:A61"/>
    <mergeCell ref="Y63:AC64"/>
  </mergeCells>
  <phoneticPr fontId="6"/>
  <conditionalFormatting sqref="B15:B21 F15:F21">
    <cfRule type="expression" dxfId="32" priority="11">
      <formula>C15-D15&lt;0</formula>
    </cfRule>
  </conditionalFormatting>
  <conditionalFormatting sqref="B24:B30">
    <cfRule type="expression" dxfId="31" priority="10">
      <formula>C24-D24&lt;0</formula>
    </cfRule>
  </conditionalFormatting>
  <conditionalFormatting sqref="B33:B37">
    <cfRule type="expression" dxfId="30" priority="8">
      <formula>C33-D33&lt;0</formula>
    </cfRule>
  </conditionalFormatting>
  <conditionalFormatting sqref="B40:B41">
    <cfRule type="expression" dxfId="29" priority="7">
      <formula>C40-D40&lt;0</formula>
    </cfRule>
  </conditionalFormatting>
  <conditionalFormatting sqref="B44:B50">
    <cfRule type="expression" dxfId="28" priority="5">
      <formula>C44-D44&lt;0</formula>
    </cfRule>
  </conditionalFormatting>
  <conditionalFormatting sqref="B53:B61">
    <cfRule type="expression" dxfId="27" priority="3">
      <formula>C53-D53&lt;0</formula>
    </cfRule>
  </conditionalFormatting>
  <conditionalFormatting sqref="F24:F30 F33:F37 F40:F41 F44:F50 F53:F61">
    <cfRule type="expression" dxfId="26" priority="19">
      <formula>G24-H24&lt;0</formula>
    </cfRule>
  </conditionalFormatting>
  <conditionalFormatting sqref="J15:J21 N15:N21 J24:J30 N24:N30 N33:N37 J40:J41 N40:N41 J44:J50 N44:N50 J53:J61 N53:N61">
    <cfRule type="expression" dxfId="25" priority="18">
      <formula>K15-L15&lt;0</formula>
    </cfRule>
  </conditionalFormatting>
  <conditionalFormatting sqref="J33:J37">
    <cfRule type="expression" dxfId="24" priority="15">
      <formula>K33-L33&lt;0</formula>
    </cfRule>
  </conditionalFormatting>
  <conditionalFormatting sqref="R15:R21">
    <cfRule type="expression" dxfId="23" priority="2">
      <formula>S15-T15&lt;0</formula>
    </cfRule>
  </conditionalFormatting>
  <conditionalFormatting sqref="R33:R37">
    <cfRule type="expression" dxfId="22" priority="14">
      <formula>S33-T33&lt;0</formula>
    </cfRule>
  </conditionalFormatting>
  <conditionalFormatting sqref="V15:V21 Z15:Z21 R24:R30 Z24:Z30 V33:V37 R40:R41 V40:V41 Z40:Z41 V44:V50 R53:R61 V53:V61 Z53:Z61">
    <cfRule type="expression" dxfId="21" priority="16">
      <formula>S15-T15&lt;0</formula>
    </cfRule>
  </conditionalFormatting>
  <conditionalFormatting sqref="V24:V30">
    <cfRule type="expression" dxfId="20" priority="1">
      <formula>W24-X24&lt;0</formula>
    </cfRule>
  </conditionalFormatting>
  <conditionalFormatting sqref="Z33:Z37 R44:R50 Z44:Z50">
    <cfRule type="expression" dxfId="19" priority="24">
      <formula>S33-T33&lt;0</formula>
    </cfRule>
  </conditionalFormatting>
  <pageMargins left="0.24" right="0.2" top="0.65" bottom="0.19685039370078741" header="0.31496062992125984" footer="0.19685039370078741"/>
  <pageSetup paperSize="9" scale="61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E75"/>
  <sheetViews>
    <sheetView showGridLines="0" showZeros="0" zoomScale="85" zoomScaleNormal="85" workbookViewId="0">
      <pane xSplit="1" topLeftCell="B1" activePane="topRight" state="frozen"/>
      <selection activeCell="I17" sqref="I17"/>
      <selection pane="topRight" activeCell="I17" sqref="I17"/>
    </sheetView>
  </sheetViews>
  <sheetFormatPr defaultColWidth="7.625" defaultRowHeight="13.5" outlineLevelCol="1"/>
  <cols>
    <col min="1" max="1" width="8.375" style="128" customWidth="1"/>
    <col min="2" max="2" width="9" style="550" customWidth="1"/>
    <col min="3" max="3" width="7.625" style="550" customWidth="1"/>
    <col min="4" max="4" width="7.625" style="128" customWidth="1"/>
    <col min="5" max="5" width="7.625" style="128" customWidth="1" outlineLevel="1"/>
    <col min="6" max="6" width="9" style="550" customWidth="1"/>
    <col min="7" max="7" width="7.625" style="550" customWidth="1"/>
    <col min="8" max="8" width="7.625" style="128" customWidth="1"/>
    <col min="9" max="9" width="7.625" style="128" customWidth="1" outlineLevel="1"/>
    <col min="10" max="10" width="9" style="128" customWidth="1"/>
    <col min="11" max="11" width="7.625" style="550" customWidth="1"/>
    <col min="12" max="12" width="7.625" style="128" customWidth="1"/>
    <col min="13" max="13" width="7.625" style="128" customWidth="1" outlineLevel="1"/>
    <col min="14" max="14" width="9" style="128" customWidth="1"/>
    <col min="15" max="15" width="7.625" style="550" customWidth="1"/>
    <col min="16" max="16" width="7.625" style="128" customWidth="1"/>
    <col min="17" max="17" width="7.625" style="128" customWidth="1" outlineLevel="1"/>
    <col min="18" max="18" width="9" style="128" customWidth="1"/>
    <col min="19" max="19" width="7.625" style="550" customWidth="1"/>
    <col min="20" max="20" width="7.625" style="128" customWidth="1"/>
    <col min="21" max="21" width="7.625" style="128" customWidth="1" outlineLevel="1"/>
    <col min="22" max="22" width="9" style="128" customWidth="1"/>
    <col min="23" max="23" width="7.625" style="550" customWidth="1"/>
    <col min="24" max="24" width="7.625" style="128" customWidth="1"/>
    <col min="25" max="25" width="7.625" style="128" customWidth="1" outlineLevel="1"/>
    <col min="26" max="26" width="9" style="128" customWidth="1"/>
    <col min="27" max="27" width="7.625" style="550" customWidth="1"/>
    <col min="28" max="28" width="7.625" style="128" customWidth="1"/>
    <col min="29" max="29" width="7.625" style="128" customWidth="1" outlineLevel="1"/>
    <col min="30" max="30" width="1.625" style="128" customWidth="1"/>
    <col min="31" max="31" width="3.375" style="128" customWidth="1"/>
    <col min="32" max="16384" width="7.625" style="128"/>
  </cols>
  <sheetData>
    <row r="1" spans="1:31" s="55" customFormat="1" ht="13.5" customHeight="1">
      <c r="B1" s="56"/>
      <c r="C1" s="56"/>
      <c r="F1" s="56"/>
      <c r="G1" s="56"/>
      <c r="K1" s="56"/>
      <c r="O1" s="56"/>
      <c r="S1" s="56"/>
      <c r="W1" s="729"/>
      <c r="X1" s="729"/>
      <c r="Y1" s="729"/>
      <c r="Z1" s="729"/>
      <c r="AA1" s="729"/>
      <c r="AB1" s="729"/>
      <c r="AC1" s="729"/>
      <c r="AD1" s="729"/>
    </row>
    <row r="2" spans="1:31" s="55" customFormat="1" ht="13.5" customHeight="1">
      <c r="B2" s="56"/>
      <c r="C2" s="56"/>
      <c r="F2" s="56"/>
      <c r="G2" s="56"/>
      <c r="K2" s="56"/>
      <c r="O2" s="56"/>
      <c r="S2" s="56"/>
      <c r="W2" s="729"/>
      <c r="X2" s="729"/>
      <c r="Y2" s="729"/>
      <c r="Z2" s="729"/>
      <c r="AA2" s="729"/>
      <c r="AB2" s="729"/>
      <c r="AC2" s="729"/>
      <c r="AD2" s="729"/>
    </row>
    <row r="3" spans="1:31" s="55" customFormat="1" ht="13.5" customHeight="1">
      <c r="B3" s="56"/>
      <c r="C3" s="56"/>
      <c r="F3" s="56"/>
      <c r="G3" s="56"/>
      <c r="K3" s="56"/>
      <c r="O3" s="56"/>
      <c r="S3" s="56"/>
      <c r="W3" s="729"/>
      <c r="X3" s="729"/>
      <c r="Y3" s="729"/>
      <c r="Z3" s="729"/>
      <c r="AA3" s="729"/>
      <c r="AB3" s="729"/>
      <c r="AC3" s="729"/>
      <c r="AD3" s="729"/>
    </row>
    <row r="4" spans="1:31" s="55" customFormat="1" ht="13.5" customHeight="1">
      <c r="B4" s="56"/>
      <c r="C4" s="56"/>
      <c r="F4" s="56"/>
      <c r="G4" s="56"/>
      <c r="K4" s="56"/>
      <c r="O4" s="56"/>
      <c r="S4" s="56"/>
      <c r="W4" s="730"/>
      <c r="X4" s="730"/>
      <c r="Y4" s="730"/>
      <c r="Z4" s="730"/>
      <c r="AA4" s="730"/>
      <c r="AB4" s="730"/>
      <c r="AC4" s="730"/>
      <c r="AD4" s="730"/>
    </row>
    <row r="5" spans="1:31" s="55" customFormat="1" ht="13.5" customHeight="1">
      <c r="B5" s="56"/>
      <c r="C5" s="56"/>
      <c r="F5" s="56"/>
      <c r="G5" s="56"/>
      <c r="K5" s="56"/>
      <c r="O5" s="56"/>
      <c r="S5" s="56"/>
      <c r="W5" s="730"/>
      <c r="X5" s="730"/>
      <c r="Y5" s="730"/>
      <c r="Z5" s="730"/>
      <c r="AA5" s="730"/>
      <c r="AB5" s="730"/>
      <c r="AC5" s="730"/>
      <c r="AD5" s="730"/>
    </row>
    <row r="6" spans="1:31" s="55" customFormat="1" ht="12" customHeight="1" thickBot="1">
      <c r="B6" s="56"/>
      <c r="C6" s="56"/>
      <c r="F6" s="56"/>
      <c r="G6" s="56"/>
      <c r="K6" s="56"/>
      <c r="O6" s="56"/>
      <c r="S6" s="56"/>
      <c r="W6" s="730"/>
      <c r="X6" s="730"/>
      <c r="Y6" s="730"/>
      <c r="Z6" s="730"/>
      <c r="AA6" s="730"/>
      <c r="AB6" s="730"/>
      <c r="AC6" s="730"/>
      <c r="AD6" s="730"/>
    </row>
    <row r="7" spans="1:31" s="63" customFormat="1" ht="16.5" customHeight="1">
      <c r="A7" s="320" t="s">
        <v>35</v>
      </c>
      <c r="B7" s="57"/>
      <c r="C7" s="57"/>
      <c r="D7" s="58"/>
      <c r="E7" s="58"/>
      <c r="F7" s="57"/>
      <c r="G7" s="57"/>
      <c r="H7" s="58"/>
      <c r="I7" s="732" t="s">
        <v>36</v>
      </c>
      <c r="J7" s="732"/>
      <c r="K7" s="732"/>
      <c r="L7" s="732"/>
      <c r="M7" s="732"/>
      <c r="N7" s="732"/>
      <c r="O7" s="774" t="s">
        <v>37</v>
      </c>
      <c r="P7" s="774"/>
      <c r="Q7" s="733" t="s">
        <v>38</v>
      </c>
      <c r="R7" s="775"/>
      <c r="S7" s="775"/>
      <c r="T7" s="775"/>
      <c r="U7" s="775"/>
      <c r="V7" s="776"/>
      <c r="W7" s="57" t="s">
        <v>39</v>
      </c>
      <c r="X7" s="58"/>
      <c r="Y7" s="58"/>
      <c r="Z7" s="58"/>
      <c r="AA7" s="57"/>
      <c r="AB7" s="58"/>
      <c r="AC7" s="59"/>
      <c r="AD7" s="62"/>
    </row>
    <row r="8" spans="1:31" s="63" customFormat="1" ht="12.75" customHeight="1">
      <c r="A8" s="760">
        <f>香川１!A8</f>
        <v>0</v>
      </c>
      <c r="B8" s="761"/>
      <c r="C8" s="761"/>
      <c r="D8" s="761"/>
      <c r="E8" s="761"/>
      <c r="F8" s="761"/>
      <c r="G8" s="762"/>
      <c r="H8" s="740" t="s">
        <v>40</v>
      </c>
      <c r="I8" s="742">
        <f>香川１!I8</f>
        <v>0</v>
      </c>
      <c r="J8" s="742"/>
      <c r="K8" s="742"/>
      <c r="L8" s="742"/>
      <c r="M8" s="742"/>
      <c r="N8" s="742"/>
      <c r="O8" s="744">
        <f>香川１!O8</f>
        <v>0</v>
      </c>
      <c r="P8" s="744"/>
      <c r="Q8" s="746" t="s">
        <v>41</v>
      </c>
      <c r="R8" s="746"/>
      <c r="S8" s="747"/>
      <c r="T8" s="766" t="s">
        <v>42</v>
      </c>
      <c r="U8" s="766"/>
      <c r="V8" s="766"/>
      <c r="W8" s="709">
        <f>香川１!W8</f>
        <v>0</v>
      </c>
      <c r="X8" s="709"/>
      <c r="Y8" s="709"/>
      <c r="Z8" s="709"/>
      <c r="AA8" s="709"/>
      <c r="AB8" s="709"/>
      <c r="AC8" s="710"/>
      <c r="AD8" s="62"/>
    </row>
    <row r="9" spans="1:31" s="63" customFormat="1" ht="21" customHeight="1">
      <c r="A9" s="760"/>
      <c r="B9" s="761"/>
      <c r="C9" s="761"/>
      <c r="D9" s="761"/>
      <c r="E9" s="761"/>
      <c r="F9" s="761"/>
      <c r="G9" s="762"/>
      <c r="H9" s="740"/>
      <c r="I9" s="742"/>
      <c r="J9" s="742"/>
      <c r="K9" s="742"/>
      <c r="L9" s="742"/>
      <c r="M9" s="742"/>
      <c r="N9" s="742"/>
      <c r="O9" s="744"/>
      <c r="P9" s="744"/>
      <c r="Q9" s="713">
        <f>H21+L21+P21+T21+X21+AB21+H27+L27+P27+T27+X27+AB27+H35+L35+P35+T35+X35+AB35+H42+L42+P42+T42+X42+AB42+H52+L52+P52+T52+X52+AB52+H59+L59+P59+T59+X59+AB59</f>
        <v>0</v>
      </c>
      <c r="R9" s="714"/>
      <c r="S9" s="714"/>
      <c r="T9" s="717">
        <f>SUM(香川１!Q9,香川２!Q9,香川３!Q9)</f>
        <v>0</v>
      </c>
      <c r="U9" s="718"/>
      <c r="V9" s="719"/>
      <c r="W9" s="709"/>
      <c r="X9" s="709"/>
      <c r="Y9" s="709"/>
      <c r="Z9" s="709"/>
      <c r="AA9" s="709"/>
      <c r="AB9" s="709"/>
      <c r="AC9" s="710"/>
      <c r="AD9" s="62"/>
    </row>
    <row r="10" spans="1:31" s="63" customFormat="1" ht="18" customHeight="1">
      <c r="A10" s="760"/>
      <c r="B10" s="761"/>
      <c r="C10" s="761"/>
      <c r="D10" s="761"/>
      <c r="E10" s="761"/>
      <c r="F10" s="761"/>
      <c r="G10" s="762"/>
      <c r="H10" s="740"/>
      <c r="I10" s="742"/>
      <c r="J10" s="742"/>
      <c r="K10" s="742"/>
      <c r="L10" s="742"/>
      <c r="M10" s="742"/>
      <c r="N10" s="742"/>
      <c r="O10" s="744"/>
      <c r="P10" s="744"/>
      <c r="Q10" s="715"/>
      <c r="R10" s="716"/>
      <c r="S10" s="716"/>
      <c r="T10" s="720"/>
      <c r="U10" s="721"/>
      <c r="V10" s="722"/>
      <c r="W10" s="709"/>
      <c r="X10" s="709"/>
      <c r="Y10" s="709"/>
      <c r="Z10" s="709"/>
      <c r="AA10" s="709"/>
      <c r="AB10" s="709"/>
      <c r="AC10" s="710"/>
      <c r="AD10" s="62"/>
    </row>
    <row r="11" spans="1:31" s="63" customFormat="1" ht="6.75" customHeight="1" thickBot="1">
      <c r="A11" s="763"/>
      <c r="B11" s="764"/>
      <c r="C11" s="764"/>
      <c r="D11" s="764"/>
      <c r="E11" s="764"/>
      <c r="F11" s="764"/>
      <c r="G11" s="765"/>
      <c r="H11" s="741"/>
      <c r="I11" s="743"/>
      <c r="J11" s="743"/>
      <c r="K11" s="743"/>
      <c r="L11" s="743"/>
      <c r="M11" s="743"/>
      <c r="N11" s="743"/>
      <c r="O11" s="745"/>
      <c r="P11" s="745"/>
      <c r="Q11" s="64"/>
      <c r="R11" s="65"/>
      <c r="S11" s="66"/>
      <c r="T11" s="67"/>
      <c r="U11" s="68"/>
      <c r="V11" s="69"/>
      <c r="W11" s="711"/>
      <c r="X11" s="711"/>
      <c r="Y11" s="711"/>
      <c r="Z11" s="711"/>
      <c r="AA11" s="711"/>
      <c r="AB11" s="711"/>
      <c r="AC11" s="712"/>
      <c r="AD11" s="62"/>
    </row>
    <row r="12" spans="1:31" s="63" customFormat="1" ht="10.5" customHeight="1" thickBot="1">
      <c r="B12" s="321"/>
      <c r="C12" s="321"/>
      <c r="F12" s="321"/>
      <c r="G12" s="321"/>
      <c r="K12" s="321"/>
      <c r="O12" s="321"/>
      <c r="S12" s="321"/>
      <c r="W12" s="321"/>
      <c r="AA12" s="321"/>
    </row>
    <row r="13" spans="1:31" s="336" customFormat="1" ht="18" customHeight="1" thickBot="1">
      <c r="A13" s="322"/>
      <c r="B13" s="323" t="s">
        <v>43</v>
      </c>
      <c r="C13" s="324"/>
      <c r="D13" s="328"/>
      <c r="E13" s="80"/>
      <c r="F13" s="324"/>
      <c r="G13" s="324"/>
      <c r="H13" s="326"/>
      <c r="I13" s="326"/>
      <c r="J13" s="327" t="s">
        <v>44</v>
      </c>
      <c r="K13" s="324"/>
      <c r="L13" s="328"/>
      <c r="M13" s="326"/>
      <c r="N13" s="327" t="s">
        <v>45</v>
      </c>
      <c r="O13" s="324"/>
      <c r="P13" s="329"/>
      <c r="Q13" s="330"/>
      <c r="R13" s="327" t="s">
        <v>46</v>
      </c>
      <c r="S13" s="324"/>
      <c r="T13" s="328"/>
      <c r="U13" s="326"/>
      <c r="V13" s="327" t="s">
        <v>47</v>
      </c>
      <c r="W13" s="331"/>
      <c r="X13" s="332"/>
      <c r="Y13" s="333"/>
      <c r="Z13" s="334" t="s">
        <v>239</v>
      </c>
      <c r="AA13" s="324"/>
      <c r="AB13" s="81"/>
      <c r="AC13" s="82"/>
      <c r="AD13" s="335"/>
      <c r="AE13" s="723" t="s">
        <v>240</v>
      </c>
    </row>
    <row r="14" spans="1:31" s="63" customFormat="1" ht="15.75" customHeight="1" thickBot="1">
      <c r="A14" s="563"/>
      <c r="B14" s="338" t="s">
        <v>50</v>
      </c>
      <c r="C14" s="338" t="s">
        <v>51</v>
      </c>
      <c r="D14" s="564" t="s">
        <v>20</v>
      </c>
      <c r="E14" s="340" t="s">
        <v>241</v>
      </c>
      <c r="F14" s="338" t="s">
        <v>50</v>
      </c>
      <c r="G14" s="338" t="s">
        <v>51</v>
      </c>
      <c r="H14" s="564" t="s">
        <v>20</v>
      </c>
      <c r="I14" s="342" t="s">
        <v>241</v>
      </c>
      <c r="J14" s="343" t="s">
        <v>50</v>
      </c>
      <c r="K14" s="338" t="s">
        <v>51</v>
      </c>
      <c r="L14" s="564" t="s">
        <v>20</v>
      </c>
      <c r="M14" s="342" t="s">
        <v>241</v>
      </c>
      <c r="N14" s="343" t="s">
        <v>50</v>
      </c>
      <c r="O14" s="343" t="s">
        <v>51</v>
      </c>
      <c r="P14" s="564" t="s">
        <v>20</v>
      </c>
      <c r="Q14" s="342" t="s">
        <v>241</v>
      </c>
      <c r="R14" s="343" t="s">
        <v>50</v>
      </c>
      <c r="S14" s="343" t="s">
        <v>51</v>
      </c>
      <c r="T14" s="564" t="s">
        <v>20</v>
      </c>
      <c r="U14" s="342" t="s">
        <v>241</v>
      </c>
      <c r="V14" s="343" t="s">
        <v>50</v>
      </c>
      <c r="W14" s="338" t="s">
        <v>51</v>
      </c>
      <c r="X14" s="564" t="s">
        <v>20</v>
      </c>
      <c r="Y14" s="342" t="s">
        <v>241</v>
      </c>
      <c r="Z14" s="343" t="s">
        <v>50</v>
      </c>
      <c r="AA14" s="565" t="s">
        <v>51</v>
      </c>
      <c r="AB14" s="564" t="s">
        <v>20</v>
      </c>
      <c r="AC14" s="342" t="s">
        <v>241</v>
      </c>
      <c r="AD14" s="242"/>
      <c r="AE14" s="723"/>
    </row>
    <row r="15" spans="1:31" s="63" customFormat="1" ht="13.5" customHeight="1">
      <c r="A15" s="757" t="s">
        <v>242</v>
      </c>
      <c r="B15" s="344" t="s">
        <v>243</v>
      </c>
      <c r="C15" s="345">
        <v>2850</v>
      </c>
      <c r="D15" s="350"/>
      <c r="E15" s="566"/>
      <c r="F15" s="567" t="s">
        <v>244</v>
      </c>
      <c r="G15" s="133">
        <v>2000</v>
      </c>
      <c r="H15" s="504"/>
      <c r="I15" s="349"/>
      <c r="J15" s="344" t="s">
        <v>245</v>
      </c>
      <c r="K15" s="105">
        <v>1130</v>
      </c>
      <c r="L15" s="504"/>
      <c r="M15" s="349"/>
      <c r="N15" s="568" t="s">
        <v>246</v>
      </c>
      <c r="O15" s="105">
        <v>1680</v>
      </c>
      <c r="P15" s="504"/>
      <c r="Q15" s="349"/>
      <c r="R15" s="567" t="s">
        <v>247</v>
      </c>
      <c r="S15" s="345">
        <v>650</v>
      </c>
      <c r="T15" s="504"/>
      <c r="U15" s="349"/>
      <c r="V15" s="568" t="s">
        <v>248</v>
      </c>
      <c r="W15" s="357">
        <v>20</v>
      </c>
      <c r="X15" s="504"/>
      <c r="Y15" s="349"/>
      <c r="Z15" s="101" t="s">
        <v>245</v>
      </c>
      <c r="AA15" s="105">
        <v>370</v>
      </c>
      <c r="AB15" s="504"/>
      <c r="AC15" s="349"/>
      <c r="AD15" s="242"/>
      <c r="AE15" s="723"/>
    </row>
    <row r="16" spans="1:31" s="63" customFormat="1" ht="13.5" customHeight="1">
      <c r="A16" s="758"/>
      <c r="B16" s="344" t="s">
        <v>249</v>
      </c>
      <c r="C16" s="345">
        <v>2100</v>
      </c>
      <c r="D16" s="348"/>
      <c r="E16" s="349"/>
      <c r="F16" s="344" t="s">
        <v>250</v>
      </c>
      <c r="G16" s="203">
        <v>2650</v>
      </c>
      <c r="H16" s="569"/>
      <c r="I16" s="349"/>
      <c r="J16" s="122" t="s">
        <v>251</v>
      </c>
      <c r="K16" s="117">
        <v>800</v>
      </c>
      <c r="L16" s="504"/>
      <c r="M16" s="349"/>
      <c r="N16" s="107" t="s">
        <v>252</v>
      </c>
      <c r="O16" s="105">
        <v>670</v>
      </c>
      <c r="P16" s="504"/>
      <c r="Q16" s="349"/>
      <c r="R16" s="344" t="s">
        <v>253</v>
      </c>
      <c r="S16" s="345">
        <v>1300</v>
      </c>
      <c r="T16" s="504"/>
      <c r="U16" s="349"/>
      <c r="V16" s="107" t="s">
        <v>254</v>
      </c>
      <c r="W16" s="357">
        <v>140</v>
      </c>
      <c r="X16" s="504"/>
      <c r="Y16" s="349"/>
      <c r="Z16" s="101" t="s">
        <v>251</v>
      </c>
      <c r="AA16" s="105">
        <v>150</v>
      </c>
      <c r="AB16" s="504"/>
      <c r="AC16" s="349"/>
      <c r="AD16" s="242"/>
      <c r="AE16" s="723"/>
    </row>
    <row r="17" spans="1:31" s="63" customFormat="1" ht="13.5" customHeight="1">
      <c r="A17" s="758"/>
      <c r="B17" s="344" t="s">
        <v>255</v>
      </c>
      <c r="C17" s="345">
        <v>1950</v>
      </c>
      <c r="D17" s="348"/>
      <c r="E17" s="349"/>
      <c r="F17" s="570"/>
      <c r="G17" s="438"/>
      <c r="H17" s="511"/>
      <c r="I17" s="354"/>
      <c r="J17" s="571" t="s">
        <v>256</v>
      </c>
      <c r="K17" s="137">
        <v>830</v>
      </c>
      <c r="L17" s="572"/>
      <c r="M17" s="573"/>
      <c r="N17" s="111" t="s">
        <v>257</v>
      </c>
      <c r="O17" s="119">
        <v>250</v>
      </c>
      <c r="P17" s="572"/>
      <c r="Q17" s="573"/>
      <c r="R17" s="571" t="s">
        <v>258</v>
      </c>
      <c r="S17" s="574">
        <v>40</v>
      </c>
      <c r="T17" s="572"/>
      <c r="U17" s="573"/>
      <c r="V17" s="111" t="s">
        <v>259</v>
      </c>
      <c r="W17" s="575" t="s">
        <v>260</v>
      </c>
      <c r="X17" s="576"/>
      <c r="Y17" s="577"/>
      <c r="Z17" s="530" t="s">
        <v>256</v>
      </c>
      <c r="AA17" s="137">
        <v>180</v>
      </c>
      <c r="AB17" s="504"/>
      <c r="AC17" s="349"/>
      <c r="AD17" s="242"/>
      <c r="AE17" s="723"/>
    </row>
    <row r="18" spans="1:31" s="63" customFormat="1" ht="13.5" customHeight="1">
      <c r="A18" s="758"/>
      <c r="B18" s="344" t="s">
        <v>261</v>
      </c>
      <c r="C18" s="345">
        <v>1150</v>
      </c>
      <c r="D18" s="348"/>
      <c r="E18" s="349"/>
      <c r="F18" s="344"/>
      <c r="G18" s="578"/>
      <c r="H18" s="204"/>
      <c r="I18" s="354"/>
      <c r="J18" s="571" t="s">
        <v>262</v>
      </c>
      <c r="K18" s="574">
        <v>250</v>
      </c>
      <c r="L18" s="579"/>
      <c r="M18" s="573"/>
      <c r="N18" s="571" t="s">
        <v>263</v>
      </c>
      <c r="O18" s="117">
        <v>1800</v>
      </c>
      <c r="P18" s="579"/>
      <c r="Q18" s="573"/>
      <c r="R18" s="571" t="s">
        <v>264</v>
      </c>
      <c r="S18" s="117">
        <v>50</v>
      </c>
      <c r="T18" s="579"/>
      <c r="U18" s="573"/>
      <c r="V18" s="571" t="s">
        <v>265</v>
      </c>
      <c r="W18" s="441" t="s">
        <v>170</v>
      </c>
      <c r="X18" s="580"/>
      <c r="Y18" s="577"/>
      <c r="Z18" s="530" t="s">
        <v>262</v>
      </c>
      <c r="AA18" s="531">
        <v>50</v>
      </c>
      <c r="AB18" s="569"/>
      <c r="AC18" s="349"/>
      <c r="AD18" s="242"/>
    </row>
    <row r="19" spans="1:31" s="63" customFormat="1" ht="13.5" customHeight="1">
      <c r="A19" s="758"/>
      <c r="B19" s="581" t="s">
        <v>266</v>
      </c>
      <c r="C19" s="395">
        <v>2050</v>
      </c>
      <c r="D19" s="582"/>
      <c r="E19" s="397"/>
      <c r="F19" s="344"/>
      <c r="G19" s="578"/>
      <c r="H19" s="204"/>
      <c r="I19" s="354"/>
      <c r="J19" s="571" t="s">
        <v>267</v>
      </c>
      <c r="K19" s="531">
        <v>470</v>
      </c>
      <c r="L19" s="208"/>
      <c r="M19" s="573"/>
      <c r="N19" s="111" t="s">
        <v>259</v>
      </c>
      <c r="O19" s="533">
        <v>450</v>
      </c>
      <c r="P19" s="208"/>
      <c r="Q19" s="573"/>
      <c r="R19" s="570"/>
      <c r="S19" s="137"/>
      <c r="T19" s="583"/>
      <c r="U19" s="577"/>
      <c r="V19" s="111"/>
      <c r="W19" s="584"/>
      <c r="X19" s="583"/>
      <c r="Y19" s="577"/>
      <c r="Z19" s="530" t="s">
        <v>268</v>
      </c>
      <c r="AA19" s="531">
        <v>140</v>
      </c>
      <c r="AB19" s="204"/>
      <c r="AC19" s="354"/>
      <c r="AD19" s="242"/>
    </row>
    <row r="20" spans="1:31" s="63" customFormat="1" ht="13.5" customHeight="1">
      <c r="A20" s="758"/>
      <c r="B20" s="585"/>
      <c r="C20" s="586"/>
      <c r="D20" s="271"/>
      <c r="E20" s="587"/>
      <c r="F20" s="107"/>
      <c r="G20" s="578"/>
      <c r="H20" s="204"/>
      <c r="I20" s="354"/>
      <c r="J20" s="122" t="s">
        <v>269</v>
      </c>
      <c r="K20" s="531"/>
      <c r="L20" s="208"/>
      <c r="M20" s="573"/>
      <c r="N20" s="111" t="s">
        <v>270</v>
      </c>
      <c r="O20" s="217">
        <v>800</v>
      </c>
      <c r="P20" s="208"/>
      <c r="Q20" s="573"/>
      <c r="R20" s="571"/>
      <c r="S20" s="588"/>
      <c r="T20" s="583"/>
      <c r="U20" s="577"/>
      <c r="V20" s="111"/>
      <c r="W20" s="589"/>
      <c r="X20" s="583"/>
      <c r="Y20" s="577"/>
      <c r="Z20" s="122" t="s">
        <v>269</v>
      </c>
      <c r="AA20" s="531"/>
      <c r="AB20" s="204"/>
      <c r="AC20" s="354"/>
      <c r="AD20" s="242"/>
    </row>
    <row r="21" spans="1:31" s="63" customFormat="1" ht="13.5" customHeight="1" thickBot="1">
      <c r="A21" s="363">
        <f>SUM(G21,K21,O21,S21,W21,AA21)</f>
        <v>26970</v>
      </c>
      <c r="B21" s="458"/>
      <c r="C21" s="590"/>
      <c r="D21" s="460"/>
      <c r="E21" s="461"/>
      <c r="F21" s="366" t="s">
        <v>119</v>
      </c>
      <c r="G21" s="591">
        <f>SUM(C15:C20,G15:G20)</f>
        <v>14750</v>
      </c>
      <c r="H21" s="279">
        <f>SUM(D15:D20,H15:H20)</f>
        <v>0</v>
      </c>
      <c r="I21" s="280"/>
      <c r="J21" s="368" t="s">
        <v>119</v>
      </c>
      <c r="K21" s="278">
        <f>SUM(K15:K20)</f>
        <v>3480</v>
      </c>
      <c r="L21" s="279">
        <f>SUM(L15:L20)</f>
        <v>0</v>
      </c>
      <c r="M21" s="280"/>
      <c r="N21" s="366" t="s">
        <v>119</v>
      </c>
      <c r="O21" s="367">
        <f>SUM(O15:O20)</f>
        <v>5650</v>
      </c>
      <c r="P21" s="279">
        <f>SUM(P15:P20)</f>
        <v>0</v>
      </c>
      <c r="Q21" s="280"/>
      <c r="R21" s="592" t="s">
        <v>119</v>
      </c>
      <c r="S21" s="278">
        <f>SUM(S15:S19)</f>
        <v>2040</v>
      </c>
      <c r="T21" s="279">
        <f>SUM(T15:T19)</f>
        <v>0</v>
      </c>
      <c r="U21" s="280"/>
      <c r="V21" s="366" t="s">
        <v>119</v>
      </c>
      <c r="W21" s="367">
        <f>SUM(W15:W17)</f>
        <v>160</v>
      </c>
      <c r="X21" s="279">
        <f>SUM(X15:X17)</f>
        <v>0</v>
      </c>
      <c r="Y21" s="280"/>
      <c r="Z21" s="277" t="s">
        <v>119</v>
      </c>
      <c r="AA21" s="278">
        <f>SUM(AA15:AA20)</f>
        <v>890</v>
      </c>
      <c r="AB21" s="279">
        <f>SUM(AB15:AB20)</f>
        <v>0</v>
      </c>
      <c r="AC21" s="280"/>
      <c r="AD21" s="242"/>
    </row>
    <row r="22" spans="1:31" s="63" customFormat="1" ht="13.5" customHeight="1" thickBot="1">
      <c r="A22" s="282"/>
      <c r="B22" s="593"/>
      <c r="C22" s="372"/>
      <c r="D22" s="372"/>
      <c r="E22" s="372"/>
      <c r="F22" s="372"/>
      <c r="G22" s="372"/>
      <c r="H22" s="372"/>
      <c r="I22" s="372"/>
      <c r="J22" s="594"/>
      <c r="K22" s="284"/>
      <c r="L22" s="372"/>
      <c r="M22" s="372"/>
      <c r="N22" s="372"/>
      <c r="O22" s="372"/>
      <c r="P22" s="372"/>
      <c r="Q22" s="372"/>
      <c r="R22" s="594"/>
      <c r="S22" s="284"/>
      <c r="T22" s="372"/>
      <c r="U22" s="372"/>
      <c r="V22" s="372"/>
      <c r="W22" s="372"/>
      <c r="X22" s="372"/>
      <c r="Y22" s="372"/>
      <c r="Z22" s="595"/>
      <c r="AA22" s="596"/>
      <c r="AB22" s="597"/>
      <c r="AC22" s="598"/>
      <c r="AD22" s="242"/>
    </row>
    <row r="23" spans="1:31" s="63" customFormat="1" ht="13.5" customHeight="1">
      <c r="A23" s="768" t="s">
        <v>271</v>
      </c>
      <c r="B23" s="197" t="s">
        <v>272</v>
      </c>
      <c r="C23" s="345">
        <v>2500</v>
      </c>
      <c r="D23" s="346"/>
      <c r="E23" s="349"/>
      <c r="F23" s="107"/>
      <c r="G23" s="599"/>
      <c r="H23" s="358"/>
      <c r="I23" s="354"/>
      <c r="J23" s="99" t="s">
        <v>273</v>
      </c>
      <c r="K23" s="105">
        <v>660</v>
      </c>
      <c r="L23" s="346"/>
      <c r="M23" s="349"/>
      <c r="N23" s="107" t="s">
        <v>273</v>
      </c>
      <c r="O23" s="105">
        <v>1400</v>
      </c>
      <c r="P23" s="346"/>
      <c r="Q23" s="349"/>
      <c r="R23" s="344" t="s">
        <v>274</v>
      </c>
      <c r="S23" s="117">
        <v>220</v>
      </c>
      <c r="T23" s="346"/>
      <c r="U23" s="349"/>
      <c r="V23" s="107" t="s">
        <v>273</v>
      </c>
      <c r="W23" s="393" t="s">
        <v>275</v>
      </c>
      <c r="X23" s="358"/>
      <c r="Y23" s="354"/>
      <c r="Z23" s="193" t="s">
        <v>276</v>
      </c>
      <c r="AA23" s="184">
        <v>210</v>
      </c>
      <c r="AB23" s="469"/>
      <c r="AC23" s="427"/>
      <c r="AD23" s="242"/>
    </row>
    <row r="24" spans="1:31" s="63" customFormat="1" ht="13.5" customHeight="1">
      <c r="A24" s="769"/>
      <c r="B24" s="344" t="s">
        <v>277</v>
      </c>
      <c r="C24" s="345">
        <v>2600</v>
      </c>
      <c r="D24" s="346"/>
      <c r="E24" s="349"/>
      <c r="F24" s="107"/>
      <c r="G24" s="599"/>
      <c r="H24" s="358"/>
      <c r="I24" s="354"/>
      <c r="J24" s="344"/>
      <c r="K24" s="600"/>
      <c r="L24" s="358"/>
      <c r="M24" s="354"/>
      <c r="N24" s="107"/>
      <c r="O24" s="601" t="s">
        <v>278</v>
      </c>
      <c r="P24" s="358"/>
      <c r="Q24" s="354"/>
      <c r="R24" s="344"/>
      <c r="S24" s="345"/>
      <c r="T24" s="358"/>
      <c r="U24" s="354"/>
      <c r="V24" s="107"/>
      <c r="W24" s="351"/>
      <c r="X24" s="358"/>
      <c r="Y24" s="354"/>
      <c r="Z24" s="101"/>
      <c r="AA24" s="345"/>
      <c r="AB24" s="346"/>
      <c r="AC24" s="349"/>
      <c r="AD24" s="242"/>
    </row>
    <row r="25" spans="1:31" s="63" customFormat="1" ht="13.5" customHeight="1">
      <c r="A25" s="769"/>
      <c r="B25" s="107"/>
      <c r="C25" s="438"/>
      <c r="D25" s="511"/>
      <c r="E25" s="526"/>
      <c r="F25" s="602"/>
      <c r="G25" s="578"/>
      <c r="H25" s="511"/>
      <c r="I25" s="526"/>
      <c r="J25" s="603"/>
      <c r="K25" s="133"/>
      <c r="L25" s="511"/>
      <c r="M25" s="526"/>
      <c r="N25" s="602"/>
      <c r="O25" s="438"/>
      <c r="P25" s="511"/>
      <c r="Q25" s="526"/>
      <c r="R25" s="603"/>
      <c r="S25" s="133"/>
      <c r="T25" s="511"/>
      <c r="U25" s="526"/>
      <c r="V25" s="602"/>
      <c r="W25" s="438"/>
      <c r="X25" s="511"/>
      <c r="Y25" s="526"/>
      <c r="Z25" s="602"/>
      <c r="AA25" s="604"/>
      <c r="AB25" s="358"/>
      <c r="AC25" s="354"/>
      <c r="AD25" s="242"/>
    </row>
    <row r="26" spans="1:31" s="63" customFormat="1" ht="13.5" customHeight="1">
      <c r="A26" s="770"/>
      <c r="B26" s="107"/>
      <c r="C26" s="451"/>
      <c r="D26" s="605"/>
      <c r="E26" s="606"/>
      <c r="F26" s="607"/>
      <c r="G26" s="608"/>
      <c r="H26" s="605"/>
      <c r="I26" s="606"/>
      <c r="J26" s="609"/>
      <c r="K26" s="293"/>
      <c r="L26" s="605"/>
      <c r="M26" s="606"/>
      <c r="N26" s="607"/>
      <c r="O26" s="451"/>
      <c r="P26" s="605"/>
      <c r="Q26" s="606"/>
      <c r="R26" s="609"/>
      <c r="S26" s="293"/>
      <c r="T26" s="605"/>
      <c r="U26" s="606"/>
      <c r="V26" s="607"/>
      <c r="W26" s="451"/>
      <c r="X26" s="605"/>
      <c r="Y26" s="606"/>
      <c r="Z26" s="607"/>
      <c r="AA26" s="293"/>
      <c r="AB26" s="605"/>
      <c r="AC26" s="606"/>
      <c r="AD26" s="242"/>
    </row>
    <row r="27" spans="1:31" s="63" customFormat="1" ht="13.5" customHeight="1" thickBot="1">
      <c r="A27" s="363">
        <f>SUM(G27,K27,O27,S27,W27,AA27)</f>
        <v>7590</v>
      </c>
      <c r="B27" s="458"/>
      <c r="C27" s="418"/>
      <c r="D27" s="483"/>
      <c r="E27" s="484"/>
      <c r="F27" s="421" t="s">
        <v>119</v>
      </c>
      <c r="G27" s="241">
        <f>SUM(C23:C26)</f>
        <v>5100</v>
      </c>
      <c r="H27" s="239">
        <f>SUM(D23:D26)</f>
        <v>0</v>
      </c>
      <c r="I27" s="240"/>
      <c r="J27" s="610" t="s">
        <v>119</v>
      </c>
      <c r="K27" s="238">
        <f>SUM(K23)</f>
        <v>660</v>
      </c>
      <c r="L27" s="239">
        <f>SUM(L23)</f>
        <v>0</v>
      </c>
      <c r="M27" s="240"/>
      <c r="N27" s="421" t="s">
        <v>119</v>
      </c>
      <c r="O27" s="241">
        <f>SUM(O23)</f>
        <v>1400</v>
      </c>
      <c r="P27" s="239">
        <f>SUM(P23)</f>
        <v>0</v>
      </c>
      <c r="Q27" s="240"/>
      <c r="R27" s="611" t="s">
        <v>119</v>
      </c>
      <c r="S27" s="238">
        <f>SUM(S23)</f>
        <v>220</v>
      </c>
      <c r="T27" s="239">
        <f>SUM(T23)</f>
        <v>0</v>
      </c>
      <c r="U27" s="240"/>
      <c r="V27" s="421" t="s">
        <v>119</v>
      </c>
      <c r="W27" s="241">
        <f>SUM(W23)</f>
        <v>0</v>
      </c>
      <c r="X27" s="239">
        <f>SUM(X23)</f>
        <v>0</v>
      </c>
      <c r="Y27" s="240"/>
      <c r="Z27" s="237" t="s">
        <v>119</v>
      </c>
      <c r="AA27" s="238">
        <f>SUM(AA23:AA24)</f>
        <v>210</v>
      </c>
      <c r="AB27" s="279">
        <f>SUM(AB23:AB24)</f>
        <v>0</v>
      </c>
      <c r="AC27" s="240"/>
      <c r="AD27" s="242"/>
    </row>
    <row r="28" spans="1:31" s="63" customFormat="1" ht="13.5" customHeight="1" thickBot="1">
      <c r="A28" s="282"/>
      <c r="B28" s="593"/>
      <c r="C28" s="372"/>
      <c r="D28" s="372"/>
      <c r="E28" s="372"/>
      <c r="F28" s="372"/>
      <c r="G28" s="372"/>
      <c r="H28" s="372"/>
      <c r="I28" s="372"/>
      <c r="J28" s="594"/>
      <c r="K28" s="284"/>
      <c r="L28" s="372"/>
      <c r="M28" s="372"/>
      <c r="N28" s="372"/>
      <c r="O28" s="372"/>
      <c r="P28" s="372"/>
      <c r="Q28" s="372"/>
      <c r="R28" s="594"/>
      <c r="S28" s="284"/>
      <c r="T28" s="372"/>
      <c r="U28" s="372"/>
      <c r="V28" s="372"/>
      <c r="W28" s="372"/>
      <c r="X28" s="372"/>
      <c r="Y28" s="372"/>
      <c r="Z28" s="247"/>
      <c r="AA28" s="245"/>
      <c r="AB28" s="249"/>
      <c r="AC28" s="612"/>
      <c r="AD28" s="242"/>
    </row>
    <row r="29" spans="1:31" s="63" customFormat="1" ht="13.5" customHeight="1">
      <c r="A29" s="748" t="s">
        <v>279</v>
      </c>
      <c r="B29" s="255" t="s">
        <v>280</v>
      </c>
      <c r="C29" s="345">
        <v>1950</v>
      </c>
      <c r="D29" s="346"/>
      <c r="E29" s="349"/>
      <c r="F29" s="107"/>
      <c r="G29" s="599"/>
      <c r="H29" s="358"/>
      <c r="I29" s="354"/>
      <c r="J29" s="99" t="s">
        <v>280</v>
      </c>
      <c r="K29" s="105">
        <v>700</v>
      </c>
      <c r="L29" s="346"/>
      <c r="M29" s="349"/>
      <c r="N29" s="107" t="s">
        <v>280</v>
      </c>
      <c r="O29" s="351">
        <v>1100</v>
      </c>
      <c r="P29" s="346"/>
      <c r="Q29" s="349"/>
      <c r="R29" s="344" t="s">
        <v>281</v>
      </c>
      <c r="S29" s="105">
        <v>50</v>
      </c>
      <c r="T29" s="346"/>
      <c r="U29" s="349"/>
      <c r="V29" s="107" t="s">
        <v>280</v>
      </c>
      <c r="W29" s="393" t="s">
        <v>275</v>
      </c>
      <c r="X29" s="358"/>
      <c r="Y29" s="354"/>
      <c r="Z29" s="193" t="s">
        <v>280</v>
      </c>
      <c r="AA29" s="184">
        <v>200</v>
      </c>
      <c r="AB29" s="469"/>
      <c r="AC29" s="427"/>
      <c r="AD29" s="242"/>
    </row>
    <row r="30" spans="1:31" s="63" customFormat="1" ht="13.5" customHeight="1">
      <c r="A30" s="749"/>
      <c r="B30" s="107" t="s">
        <v>282</v>
      </c>
      <c r="C30" s="345">
        <v>1850</v>
      </c>
      <c r="D30" s="346"/>
      <c r="E30" s="349"/>
      <c r="F30" s="107"/>
      <c r="G30" s="599"/>
      <c r="H30" s="358"/>
      <c r="I30" s="354"/>
      <c r="J30" s="344"/>
      <c r="K30" s="345"/>
      <c r="L30" s="346"/>
      <c r="M30" s="349"/>
      <c r="N30" s="107"/>
      <c r="O30" s="601"/>
      <c r="P30" s="346"/>
      <c r="Q30" s="349"/>
      <c r="R30" s="344" t="s">
        <v>283</v>
      </c>
      <c r="S30" s="345">
        <v>50</v>
      </c>
      <c r="T30" s="346"/>
      <c r="U30" s="349"/>
      <c r="V30" s="107" t="s">
        <v>284</v>
      </c>
      <c r="W30" s="393" t="s">
        <v>275</v>
      </c>
      <c r="X30" s="358"/>
      <c r="Y30" s="354"/>
      <c r="Z30" s="101" t="s">
        <v>285</v>
      </c>
      <c r="AA30" s="345">
        <v>210</v>
      </c>
      <c r="AB30" s="346"/>
      <c r="AC30" s="349"/>
      <c r="AD30" s="242"/>
    </row>
    <row r="31" spans="1:31" s="63" customFormat="1" ht="13.5" customHeight="1">
      <c r="A31" s="749"/>
      <c r="B31" s="107" t="s">
        <v>284</v>
      </c>
      <c r="C31" s="345">
        <v>1750</v>
      </c>
      <c r="D31" s="346"/>
      <c r="E31" s="349"/>
      <c r="F31" s="107"/>
      <c r="G31" s="599"/>
      <c r="H31" s="358"/>
      <c r="I31" s="354"/>
      <c r="J31" s="344" t="s">
        <v>284</v>
      </c>
      <c r="K31" s="345">
        <v>760</v>
      </c>
      <c r="L31" s="346"/>
      <c r="M31" s="349"/>
      <c r="N31" s="107" t="s">
        <v>284</v>
      </c>
      <c r="O31" s="351">
        <v>1070</v>
      </c>
      <c r="P31" s="346"/>
      <c r="Q31" s="349"/>
      <c r="R31" s="344" t="s">
        <v>285</v>
      </c>
      <c r="S31" s="117">
        <v>100</v>
      </c>
      <c r="T31" s="346"/>
      <c r="U31" s="349"/>
      <c r="V31" s="107"/>
      <c r="W31" s="351"/>
      <c r="X31" s="358"/>
      <c r="Y31" s="354"/>
      <c r="Z31" s="101" t="s">
        <v>286</v>
      </c>
      <c r="AA31" s="345"/>
      <c r="AB31" s="358"/>
      <c r="AC31" s="354"/>
      <c r="AD31" s="242"/>
    </row>
    <row r="32" spans="1:31" s="63" customFormat="1" ht="13.5" customHeight="1">
      <c r="A32" s="749"/>
      <c r="B32" s="107" t="s">
        <v>287</v>
      </c>
      <c r="C32" s="345">
        <v>800</v>
      </c>
      <c r="D32" s="346"/>
      <c r="E32" s="349"/>
      <c r="F32" s="107"/>
      <c r="G32" s="599"/>
      <c r="H32" s="358"/>
      <c r="I32" s="354"/>
      <c r="J32" s="344"/>
      <c r="K32" s="345"/>
      <c r="L32" s="358"/>
      <c r="M32" s="354"/>
      <c r="N32" s="107"/>
      <c r="O32" s="601"/>
      <c r="P32" s="358"/>
      <c r="Q32" s="354"/>
      <c r="R32" s="344" t="s">
        <v>288</v>
      </c>
      <c r="S32" s="137">
        <v>50</v>
      </c>
      <c r="T32" s="346"/>
      <c r="U32" s="349"/>
      <c r="V32" s="107"/>
      <c r="W32" s="351"/>
      <c r="X32" s="358"/>
      <c r="Y32" s="354"/>
      <c r="Z32" s="107"/>
      <c r="AA32" s="345"/>
      <c r="AB32" s="358"/>
      <c r="AC32" s="354"/>
      <c r="AD32" s="242"/>
    </row>
    <row r="33" spans="1:30" s="63" customFormat="1" ht="13.5" customHeight="1">
      <c r="A33" s="749"/>
      <c r="B33" s="344" t="s">
        <v>289</v>
      </c>
      <c r="C33" s="345">
        <v>1200</v>
      </c>
      <c r="D33" s="346"/>
      <c r="E33" s="613"/>
      <c r="F33" s="107"/>
      <c r="G33" s="599"/>
      <c r="H33" s="358"/>
      <c r="I33" s="354"/>
      <c r="J33" s="344"/>
      <c r="K33" s="345"/>
      <c r="L33" s="358"/>
      <c r="M33" s="354"/>
      <c r="N33" s="107"/>
      <c r="O33" s="351"/>
      <c r="P33" s="358"/>
      <c r="Q33" s="354"/>
      <c r="R33" s="344"/>
      <c r="S33" s="345"/>
      <c r="T33" s="358"/>
      <c r="U33" s="354"/>
      <c r="V33" s="107"/>
      <c r="W33" s="351"/>
      <c r="X33" s="358"/>
      <c r="Y33" s="354"/>
      <c r="Z33" s="107"/>
      <c r="AA33" s="614"/>
      <c r="AB33" s="358"/>
      <c r="AC33" s="354"/>
      <c r="AD33" s="242"/>
    </row>
    <row r="34" spans="1:30" s="63" customFormat="1" ht="13.5" customHeight="1">
      <c r="A34" s="750"/>
      <c r="B34" s="344" t="s">
        <v>290</v>
      </c>
      <c r="C34" s="227">
        <v>1150</v>
      </c>
      <c r="D34" s="615"/>
      <c r="E34" s="587"/>
      <c r="F34" s="616"/>
      <c r="G34" s="586"/>
      <c r="H34" s="475"/>
      <c r="I34" s="476"/>
      <c r="J34" s="617"/>
      <c r="K34" s="227"/>
      <c r="L34" s="475"/>
      <c r="M34" s="476"/>
      <c r="N34" s="616"/>
      <c r="O34" s="541"/>
      <c r="P34" s="475"/>
      <c r="Q34" s="476"/>
      <c r="R34" s="617"/>
      <c r="S34" s="227"/>
      <c r="T34" s="475"/>
      <c r="U34" s="476"/>
      <c r="V34" s="616"/>
      <c r="W34" s="541"/>
      <c r="X34" s="475"/>
      <c r="Y34" s="476"/>
      <c r="Z34" s="616"/>
      <c r="AA34" s="293"/>
      <c r="AB34" s="605"/>
      <c r="AC34" s="606"/>
      <c r="AD34" s="242"/>
    </row>
    <row r="35" spans="1:30" s="63" customFormat="1" ht="13.5" customHeight="1" thickBot="1">
      <c r="A35" s="363">
        <f>SUM(G35,K35,O35,S35,W35,AA35)</f>
        <v>12990</v>
      </c>
      <c r="B35" s="458"/>
      <c r="C35" s="419"/>
      <c r="D35" s="483"/>
      <c r="E35" s="484"/>
      <c r="F35" s="421" t="s">
        <v>119</v>
      </c>
      <c r="G35" s="241">
        <f>SUM(C29:C34)</f>
        <v>8700</v>
      </c>
      <c r="H35" s="239">
        <f>SUM(D29:D34)</f>
        <v>0</v>
      </c>
      <c r="I35" s="240"/>
      <c r="J35" s="610" t="s">
        <v>119</v>
      </c>
      <c r="K35" s="238">
        <f>SUM(K29:K34)</f>
        <v>1460</v>
      </c>
      <c r="L35" s="239">
        <f>SUM(L29:L34)</f>
        <v>0</v>
      </c>
      <c r="M35" s="240"/>
      <c r="N35" s="421" t="s">
        <v>119</v>
      </c>
      <c r="O35" s="241">
        <f>SUM(O29:O31)</f>
        <v>2170</v>
      </c>
      <c r="P35" s="239">
        <f>SUM(P29:P31)</f>
        <v>0</v>
      </c>
      <c r="Q35" s="240"/>
      <c r="R35" s="611" t="s">
        <v>119</v>
      </c>
      <c r="S35" s="238">
        <f>SUM(S29:S34)</f>
        <v>250</v>
      </c>
      <c r="T35" s="239">
        <f>SUM(T29:T34)</f>
        <v>0</v>
      </c>
      <c r="U35" s="240"/>
      <c r="V35" s="421" t="s">
        <v>119</v>
      </c>
      <c r="W35" s="618">
        <f>SUM(W29:W34)</f>
        <v>0</v>
      </c>
      <c r="X35" s="239">
        <f>SUM(X29:X34)</f>
        <v>0</v>
      </c>
      <c r="Y35" s="240"/>
      <c r="Z35" s="237" t="s">
        <v>119</v>
      </c>
      <c r="AA35" s="238">
        <f>SUM(AA29:AA31)</f>
        <v>410</v>
      </c>
      <c r="AB35" s="279">
        <f>SUM(AB29:AB31)</f>
        <v>0</v>
      </c>
      <c r="AC35" s="240"/>
      <c r="AD35" s="242"/>
    </row>
    <row r="36" spans="1:30" s="63" customFormat="1" ht="13.5" customHeight="1" thickBot="1">
      <c r="A36" s="282"/>
      <c r="B36" s="593"/>
      <c r="C36" s="245"/>
      <c r="D36" s="246"/>
      <c r="E36" s="246"/>
      <c r="F36" s="283"/>
      <c r="G36" s="283"/>
      <c r="H36" s="283"/>
      <c r="I36" s="283"/>
      <c r="J36" s="619"/>
      <c r="K36" s="246"/>
      <c r="L36" s="246"/>
      <c r="M36" s="246"/>
      <c r="N36" s="246"/>
      <c r="O36" s="597"/>
      <c r="P36" s="246"/>
      <c r="Q36" s="246"/>
      <c r="R36" s="620"/>
      <c r="S36" s="245"/>
      <c r="T36" s="246"/>
      <c r="U36" s="246"/>
      <c r="V36" s="246"/>
      <c r="W36" s="249"/>
      <c r="X36" s="246"/>
      <c r="Y36" s="246"/>
      <c r="Z36" s="247"/>
      <c r="AA36" s="245"/>
      <c r="AB36" s="246"/>
      <c r="AC36" s="621"/>
      <c r="AD36" s="242"/>
    </row>
    <row r="37" spans="1:30" s="63" customFormat="1" ht="13.5" customHeight="1">
      <c r="A37" s="748" t="s">
        <v>291</v>
      </c>
      <c r="B37" s="255" t="s">
        <v>292</v>
      </c>
      <c r="C37" s="622">
        <v>3250</v>
      </c>
      <c r="D37" s="623"/>
      <c r="E37" s="624"/>
      <c r="F37" s="107"/>
      <c r="G37" s="599"/>
      <c r="H37" s="355"/>
      <c r="I37" s="354"/>
      <c r="J37" s="344" t="s">
        <v>293</v>
      </c>
      <c r="K37" s="184">
        <v>2160</v>
      </c>
      <c r="L37" s="469"/>
      <c r="M37" s="427"/>
      <c r="N37" s="197" t="s">
        <v>294</v>
      </c>
      <c r="O37" s="256">
        <v>1850</v>
      </c>
      <c r="P37" s="469"/>
      <c r="Q37" s="427"/>
      <c r="R37" s="197" t="s">
        <v>295</v>
      </c>
      <c r="S37" s="625">
        <v>70</v>
      </c>
      <c r="T37" s="469"/>
      <c r="U37" s="427"/>
      <c r="V37" s="197" t="s">
        <v>296</v>
      </c>
      <c r="W37" s="184">
        <v>100</v>
      </c>
      <c r="X37" s="469"/>
      <c r="Y37" s="427"/>
      <c r="Z37" s="183" t="s">
        <v>297</v>
      </c>
      <c r="AA37" s="184">
        <v>300</v>
      </c>
      <c r="AB37" s="469"/>
      <c r="AC37" s="427"/>
      <c r="AD37" s="242"/>
    </row>
    <row r="38" spans="1:30" s="63" customFormat="1" ht="13.5" customHeight="1">
      <c r="A38" s="749"/>
      <c r="B38" s="626" t="s">
        <v>298</v>
      </c>
      <c r="C38" s="391">
        <v>3200</v>
      </c>
      <c r="D38" s="212"/>
      <c r="E38" s="529"/>
      <c r="F38" s="602"/>
      <c r="G38" s="578"/>
      <c r="H38" s="204"/>
      <c r="I38" s="526"/>
      <c r="J38" s="344" t="s">
        <v>299</v>
      </c>
      <c r="K38" s="391">
        <v>240</v>
      </c>
      <c r="L38" s="504"/>
      <c r="M38" s="349"/>
      <c r="N38" s="344"/>
      <c r="O38" s="360"/>
      <c r="P38" s="504"/>
      <c r="Q38" s="349"/>
      <c r="R38" s="430" t="s">
        <v>300</v>
      </c>
      <c r="S38" s="390">
        <v>80</v>
      </c>
      <c r="T38" s="504"/>
      <c r="U38" s="349"/>
      <c r="V38" s="344"/>
      <c r="W38" s="438"/>
      <c r="X38" s="504"/>
      <c r="Y38" s="349"/>
      <c r="Z38" s="627" t="s">
        <v>301</v>
      </c>
      <c r="AA38" s="431">
        <v>20</v>
      </c>
      <c r="AB38" s="504"/>
      <c r="AC38" s="349"/>
      <c r="AD38" s="242"/>
    </row>
    <row r="39" spans="1:30" s="63" customFormat="1" ht="13.5" customHeight="1">
      <c r="A39" s="749"/>
      <c r="B39" s="344" t="s">
        <v>302</v>
      </c>
      <c r="C39" s="345">
        <v>3100</v>
      </c>
      <c r="D39" s="346"/>
      <c r="E39" s="349"/>
      <c r="F39" s="602"/>
      <c r="G39" s="578"/>
      <c r="H39" s="204"/>
      <c r="I39" s="526"/>
      <c r="J39" s="99" t="s">
        <v>303</v>
      </c>
      <c r="K39" s="391">
        <v>400</v>
      </c>
      <c r="L39" s="212"/>
      <c r="M39" s="349"/>
      <c r="N39" s="107" t="s">
        <v>303</v>
      </c>
      <c r="O39" s="390">
        <v>420</v>
      </c>
      <c r="P39" s="212"/>
      <c r="Q39" s="349"/>
      <c r="R39" s="344" t="s">
        <v>304</v>
      </c>
      <c r="S39" s="390">
        <v>110</v>
      </c>
      <c r="T39" s="212"/>
      <c r="U39" s="529"/>
      <c r="V39" s="107" t="s">
        <v>305</v>
      </c>
      <c r="W39" s="390">
        <v>140</v>
      </c>
      <c r="X39" s="212"/>
      <c r="Y39" s="349"/>
      <c r="Z39" s="123" t="s">
        <v>306</v>
      </c>
      <c r="AA39" s="133">
        <v>150</v>
      </c>
      <c r="AB39" s="212"/>
      <c r="AC39" s="349"/>
      <c r="AD39" s="242"/>
    </row>
    <row r="40" spans="1:30" s="63" customFormat="1" ht="13.5" customHeight="1">
      <c r="A40" s="749"/>
      <c r="B40" s="263" t="s">
        <v>307</v>
      </c>
      <c r="C40" s="438"/>
      <c r="D40" s="511"/>
      <c r="E40" s="354"/>
      <c r="F40" s="602"/>
      <c r="G40" s="578"/>
      <c r="H40" s="204"/>
      <c r="I40" s="526"/>
      <c r="J40" s="603"/>
      <c r="K40" s="409"/>
      <c r="L40" s="204"/>
      <c r="M40" s="526"/>
      <c r="N40" s="602" t="s">
        <v>308</v>
      </c>
      <c r="O40" s="390">
        <v>280</v>
      </c>
      <c r="P40" s="212"/>
      <c r="Q40" s="529"/>
      <c r="R40" s="344"/>
      <c r="S40" s="391"/>
      <c r="T40" s="204"/>
      <c r="U40" s="526"/>
      <c r="V40" s="602" t="s">
        <v>309</v>
      </c>
      <c r="W40" s="628"/>
      <c r="X40" s="204"/>
      <c r="Y40" s="526"/>
      <c r="Z40" s="202" t="s">
        <v>303</v>
      </c>
      <c r="AA40" s="133">
        <v>130</v>
      </c>
      <c r="AB40" s="212"/>
      <c r="AC40" s="529"/>
      <c r="AD40" s="242"/>
    </row>
    <row r="41" spans="1:30" s="63" customFormat="1" ht="13.5" customHeight="1">
      <c r="A41" s="750"/>
      <c r="B41" s="607"/>
      <c r="C41" s="456"/>
      <c r="D41" s="220"/>
      <c r="E41" s="412"/>
      <c r="F41" s="607"/>
      <c r="G41" s="586"/>
      <c r="H41" s="220"/>
      <c r="I41" s="476"/>
      <c r="J41" s="609"/>
      <c r="K41" s="410"/>
      <c r="L41" s="220"/>
      <c r="M41" s="476"/>
      <c r="N41" s="607"/>
      <c r="O41" s="456"/>
      <c r="P41" s="220"/>
      <c r="Q41" s="476"/>
      <c r="R41" s="609"/>
      <c r="S41" s="629"/>
      <c r="T41" s="220"/>
      <c r="U41" s="476"/>
      <c r="V41" s="607"/>
      <c r="W41" s="456"/>
      <c r="X41" s="220"/>
      <c r="Y41" s="476"/>
      <c r="Z41" s="607"/>
      <c r="AA41" s="293"/>
      <c r="AB41" s="220"/>
      <c r="AC41" s="476"/>
      <c r="AD41" s="242"/>
    </row>
    <row r="42" spans="1:30" s="63" customFormat="1" ht="13.5" customHeight="1" thickBot="1">
      <c r="A42" s="543">
        <f>SUM(G42,K42,O42,S42,W42,AA42)</f>
        <v>16000</v>
      </c>
      <c r="B42" s="630"/>
      <c r="C42" s="418"/>
      <c r="D42" s="483"/>
      <c r="E42" s="484"/>
      <c r="F42" s="421" t="s">
        <v>119</v>
      </c>
      <c r="G42" s="241">
        <f>SUM(C37:C39)</f>
        <v>9550</v>
      </c>
      <c r="H42" s="239">
        <f>SUM(D37:D39)</f>
        <v>0</v>
      </c>
      <c r="I42" s="240"/>
      <c r="J42" s="610" t="s">
        <v>119</v>
      </c>
      <c r="K42" s="238">
        <f>SUM(K37:K40)</f>
        <v>2800</v>
      </c>
      <c r="L42" s="239">
        <f>SUM(L37:L40)</f>
        <v>0</v>
      </c>
      <c r="M42" s="240"/>
      <c r="N42" s="421" t="s">
        <v>119</v>
      </c>
      <c r="O42" s="241">
        <f>SUM(O37:O40)</f>
        <v>2550</v>
      </c>
      <c r="P42" s="239">
        <f>SUM(P37:P40)</f>
        <v>0</v>
      </c>
      <c r="Q42" s="240"/>
      <c r="R42" s="611" t="s">
        <v>119</v>
      </c>
      <c r="S42" s="238">
        <f>SUM(S37:S41)</f>
        <v>260</v>
      </c>
      <c r="T42" s="239">
        <f>SUM(T37:T41)</f>
        <v>0</v>
      </c>
      <c r="U42" s="240"/>
      <c r="V42" s="421" t="s">
        <v>119</v>
      </c>
      <c r="W42" s="241">
        <f>SUM(W37:W40)</f>
        <v>240</v>
      </c>
      <c r="X42" s="239">
        <f>SUM(X37:X40)</f>
        <v>0</v>
      </c>
      <c r="Y42" s="240"/>
      <c r="Z42" s="465" t="s">
        <v>119</v>
      </c>
      <c r="AA42" s="238">
        <f>SUM(AA37:AA41)</f>
        <v>600</v>
      </c>
      <c r="AB42" s="239">
        <f>SUM(AB37:AB41)</f>
        <v>0</v>
      </c>
      <c r="AC42" s="240"/>
      <c r="AD42" s="242"/>
    </row>
    <row r="43" spans="1:30" s="63" customFormat="1" ht="13.5" customHeight="1" thickBot="1">
      <c r="A43" s="282"/>
      <c r="B43" s="249"/>
      <c r="C43" s="249"/>
      <c r="D43" s="246"/>
      <c r="E43" s="283"/>
      <c r="F43" s="631"/>
      <c r="G43" s="631"/>
      <c r="H43" s="631"/>
      <c r="I43" s="631"/>
      <c r="J43" s="632"/>
      <c r="K43" s="283"/>
      <c r="L43" s="631"/>
      <c r="M43" s="631"/>
      <c r="N43" s="631"/>
      <c r="O43" s="372"/>
      <c r="P43" s="631"/>
      <c r="Q43" s="631"/>
      <c r="R43" s="632"/>
      <c r="S43" s="284"/>
      <c r="T43" s="631"/>
      <c r="U43" s="631"/>
      <c r="V43" s="631"/>
      <c r="W43" s="372"/>
      <c r="X43" s="631"/>
      <c r="Y43" s="631"/>
      <c r="Z43" s="248"/>
      <c r="AA43" s="245"/>
      <c r="AB43" s="597"/>
      <c r="AC43" s="598"/>
      <c r="AD43" s="242"/>
    </row>
    <row r="44" spans="1:30" s="63" customFormat="1" ht="13.5" customHeight="1">
      <c r="A44" s="748" t="s">
        <v>310</v>
      </c>
      <c r="B44" s="255" t="s">
        <v>311</v>
      </c>
      <c r="C44" s="375">
        <v>2850</v>
      </c>
      <c r="D44" s="469"/>
      <c r="E44" s="613"/>
      <c r="F44" s="107"/>
      <c r="G44" s="633"/>
      <c r="H44" s="358"/>
      <c r="I44" s="264"/>
      <c r="J44" s="122" t="s">
        <v>312</v>
      </c>
      <c r="K44" s="137" t="s">
        <v>313</v>
      </c>
      <c r="L44" s="358"/>
      <c r="M44" s="264"/>
      <c r="N44" s="107" t="s">
        <v>311</v>
      </c>
      <c r="O44" s="351">
        <v>480</v>
      </c>
      <c r="P44" s="346"/>
      <c r="Q44" s="260"/>
      <c r="R44" s="344" t="s">
        <v>311</v>
      </c>
      <c r="S44" s="634" t="s">
        <v>275</v>
      </c>
      <c r="T44" s="346"/>
      <c r="U44" s="260"/>
      <c r="V44" s="107" t="s">
        <v>311</v>
      </c>
      <c r="W44" s="635" t="s">
        <v>170</v>
      </c>
      <c r="X44" s="358"/>
      <c r="Y44" s="264"/>
      <c r="Z44" s="530" t="s">
        <v>311</v>
      </c>
      <c r="AA44" s="636" t="s">
        <v>313</v>
      </c>
      <c r="AB44" s="469"/>
      <c r="AC44" s="637"/>
      <c r="AD44" s="242"/>
    </row>
    <row r="45" spans="1:30" s="63" customFormat="1" ht="13.5" customHeight="1">
      <c r="A45" s="749"/>
      <c r="B45" s="626" t="s">
        <v>314</v>
      </c>
      <c r="C45" s="133">
        <v>3350</v>
      </c>
      <c r="D45" s="504"/>
      <c r="E45" s="613"/>
      <c r="F45" s="107"/>
      <c r="G45" s="633"/>
      <c r="H45" s="358"/>
      <c r="I45" s="264"/>
      <c r="J45" s="122" t="s">
        <v>315</v>
      </c>
      <c r="K45" s="137">
        <v>450</v>
      </c>
      <c r="L45" s="346"/>
      <c r="M45" s="260"/>
      <c r="N45" s="107" t="s">
        <v>316</v>
      </c>
      <c r="O45" s="351">
        <v>620</v>
      </c>
      <c r="P45" s="346"/>
      <c r="Q45" s="260"/>
      <c r="R45" s="344" t="s">
        <v>317</v>
      </c>
      <c r="S45" s="638">
        <v>80</v>
      </c>
      <c r="T45" s="346"/>
      <c r="U45" s="260"/>
      <c r="V45" s="107" t="s">
        <v>316</v>
      </c>
      <c r="W45" s="441" t="s">
        <v>170</v>
      </c>
      <c r="X45" s="358"/>
      <c r="Y45" s="264"/>
      <c r="Z45" s="111" t="s">
        <v>315</v>
      </c>
      <c r="AA45" s="137">
        <v>100</v>
      </c>
      <c r="AB45" s="346"/>
      <c r="AC45" s="260"/>
      <c r="AD45" s="242"/>
    </row>
    <row r="46" spans="1:30" s="63" customFormat="1" ht="13.5" customHeight="1">
      <c r="A46" s="749"/>
      <c r="B46" s="639" t="s">
        <v>318</v>
      </c>
      <c r="C46" s="345"/>
      <c r="D46" s="346"/>
      <c r="E46" s="260"/>
      <c r="F46" s="107"/>
      <c r="G46" s="640"/>
      <c r="H46" s="511"/>
      <c r="I46" s="264"/>
      <c r="J46" s="122" t="s">
        <v>319</v>
      </c>
      <c r="K46" s="525">
        <v>960</v>
      </c>
      <c r="L46" s="504"/>
      <c r="M46" s="260"/>
      <c r="N46" s="107" t="s">
        <v>320</v>
      </c>
      <c r="O46" s="351">
        <v>500</v>
      </c>
      <c r="P46" s="504"/>
      <c r="Q46" s="260"/>
      <c r="R46" s="263" t="s">
        <v>321</v>
      </c>
      <c r="S46" s="345"/>
      <c r="T46" s="504"/>
      <c r="U46" s="260"/>
      <c r="V46" s="107" t="s">
        <v>319</v>
      </c>
      <c r="W46" s="441" t="s">
        <v>275</v>
      </c>
      <c r="X46" s="511"/>
      <c r="Y46" s="264"/>
      <c r="Z46" s="530" t="s">
        <v>319</v>
      </c>
      <c r="AA46" s="137">
        <v>310</v>
      </c>
      <c r="AB46" s="504"/>
      <c r="AC46" s="260"/>
      <c r="AD46" s="242"/>
    </row>
    <row r="47" spans="1:30" s="63" customFormat="1" ht="13.5" customHeight="1">
      <c r="A47" s="749"/>
      <c r="B47" s="107" t="s">
        <v>320</v>
      </c>
      <c r="C47" s="133">
        <v>2300</v>
      </c>
      <c r="D47" s="346"/>
      <c r="E47" s="613"/>
      <c r="F47" s="107"/>
      <c r="G47" s="633"/>
      <c r="H47" s="358"/>
      <c r="I47" s="264"/>
      <c r="J47" s="122" t="s">
        <v>322</v>
      </c>
      <c r="K47" s="137" t="s">
        <v>323</v>
      </c>
      <c r="L47" s="346"/>
      <c r="M47" s="260"/>
      <c r="N47" s="107" t="s">
        <v>324</v>
      </c>
      <c r="O47" s="351">
        <v>350</v>
      </c>
      <c r="P47" s="346"/>
      <c r="Q47" s="260"/>
      <c r="R47" s="344" t="s">
        <v>325</v>
      </c>
      <c r="S47" s="641">
        <v>60</v>
      </c>
      <c r="T47" s="346"/>
      <c r="U47" s="260"/>
      <c r="V47" s="107" t="s">
        <v>326</v>
      </c>
      <c r="W47" s="441" t="s">
        <v>170</v>
      </c>
      <c r="X47" s="358"/>
      <c r="Y47" s="264"/>
      <c r="Z47" s="530" t="s">
        <v>322</v>
      </c>
      <c r="AA47" s="137" t="s">
        <v>327</v>
      </c>
      <c r="AB47" s="346"/>
      <c r="AC47" s="260"/>
      <c r="AD47" s="242"/>
    </row>
    <row r="48" spans="1:30" s="63" customFormat="1" ht="13.5" customHeight="1">
      <c r="A48" s="749"/>
      <c r="B48" s="129" t="s">
        <v>328</v>
      </c>
      <c r="C48" s="391">
        <v>2650</v>
      </c>
      <c r="D48" s="346"/>
      <c r="E48" s="613"/>
      <c r="F48" s="107"/>
      <c r="G48" s="633"/>
      <c r="H48" s="358"/>
      <c r="I48" s="264"/>
      <c r="J48" s="122" t="s">
        <v>329</v>
      </c>
      <c r="K48" s="137">
        <v>50</v>
      </c>
      <c r="L48" s="346"/>
      <c r="M48" s="260"/>
      <c r="N48" s="107" t="s">
        <v>330</v>
      </c>
      <c r="O48" s="351">
        <v>600</v>
      </c>
      <c r="P48" s="346"/>
      <c r="Q48" s="260"/>
      <c r="R48" s="344" t="s">
        <v>331</v>
      </c>
      <c r="S48" s="642">
        <v>60</v>
      </c>
      <c r="T48" s="346"/>
      <c r="U48" s="260"/>
      <c r="V48" s="107"/>
      <c r="W48" s="643"/>
      <c r="X48" s="358"/>
      <c r="Y48" s="264"/>
      <c r="Z48" s="644" t="s">
        <v>329</v>
      </c>
      <c r="AA48" s="137">
        <v>10</v>
      </c>
      <c r="AB48" s="346"/>
      <c r="AC48" s="260"/>
      <c r="AD48" s="242"/>
    </row>
    <row r="49" spans="1:30" s="63" customFormat="1" ht="13.5" customHeight="1">
      <c r="A49" s="749"/>
      <c r="B49" s="141" t="s">
        <v>332</v>
      </c>
      <c r="C49" s="386"/>
      <c r="D49" s="346"/>
      <c r="E49" s="613"/>
      <c r="F49" s="107"/>
      <c r="G49" s="633"/>
      <c r="H49" s="358"/>
      <c r="I49" s="264"/>
      <c r="J49" s="581" t="s">
        <v>326</v>
      </c>
      <c r="K49" s="645" t="s">
        <v>333</v>
      </c>
      <c r="L49" s="646"/>
      <c r="M49" s="448"/>
      <c r="N49" s="107" t="s">
        <v>322</v>
      </c>
      <c r="O49" s="351">
        <v>180</v>
      </c>
      <c r="P49" s="346"/>
      <c r="Q49" s="260"/>
      <c r="R49" s="344" t="s">
        <v>334</v>
      </c>
      <c r="S49" s="345" t="s">
        <v>333</v>
      </c>
      <c r="T49" s="346"/>
      <c r="U49" s="260"/>
      <c r="V49" s="107"/>
      <c r="W49" s="441"/>
      <c r="X49" s="358"/>
      <c r="Y49" s="264"/>
      <c r="Z49" s="107" t="s">
        <v>326</v>
      </c>
      <c r="AA49" s="635" t="s">
        <v>333</v>
      </c>
      <c r="AB49" s="346"/>
      <c r="AC49" s="260"/>
      <c r="AD49" s="242"/>
    </row>
    <row r="50" spans="1:30" s="63" customFormat="1" ht="13.5" customHeight="1">
      <c r="A50" s="749"/>
      <c r="B50" s="129" t="s">
        <v>326</v>
      </c>
      <c r="C50" s="133">
        <v>1300</v>
      </c>
      <c r="D50" s="212"/>
      <c r="E50" s="613"/>
      <c r="F50" s="107"/>
      <c r="G50" s="633"/>
      <c r="H50" s="358"/>
      <c r="I50" s="264"/>
      <c r="J50" s="626"/>
      <c r="K50" s="438"/>
      <c r="L50" s="511"/>
      <c r="M50" s="205"/>
      <c r="N50" s="107" t="s">
        <v>335</v>
      </c>
      <c r="O50" s="647">
        <v>90</v>
      </c>
      <c r="P50" s="346"/>
      <c r="Q50" s="260"/>
      <c r="R50" s="344"/>
      <c r="S50" s="645"/>
      <c r="T50" s="358"/>
      <c r="U50" s="264"/>
      <c r="V50" s="107"/>
      <c r="W50" s="389"/>
      <c r="X50" s="358"/>
      <c r="Y50" s="264"/>
      <c r="Z50" s="107"/>
      <c r="AA50" s="389"/>
      <c r="AB50" s="358"/>
      <c r="AC50" s="264"/>
      <c r="AD50" s="242"/>
    </row>
    <row r="51" spans="1:30" s="63" customFormat="1" ht="13.5" customHeight="1">
      <c r="A51" s="750"/>
      <c r="B51" s="648"/>
      <c r="C51" s="649"/>
      <c r="D51" s="650"/>
      <c r="E51" s="651"/>
      <c r="F51" s="607"/>
      <c r="G51" s="608"/>
      <c r="H51" s="605"/>
      <c r="I51" s="606"/>
      <c r="J51" s="607"/>
      <c r="K51" s="456"/>
      <c r="L51" s="605"/>
      <c r="M51" s="606"/>
      <c r="N51" s="607"/>
      <c r="O51" s="456"/>
      <c r="P51" s="605"/>
      <c r="Q51" s="606"/>
      <c r="R51" s="609"/>
      <c r="S51" s="456"/>
      <c r="T51" s="605"/>
      <c r="U51" s="606"/>
      <c r="V51" s="607"/>
      <c r="W51" s="456"/>
      <c r="X51" s="605"/>
      <c r="Y51" s="606"/>
      <c r="Z51" s="607"/>
      <c r="AA51" s="456"/>
      <c r="AB51" s="605"/>
      <c r="AC51" s="606"/>
      <c r="AD51" s="242"/>
    </row>
    <row r="52" spans="1:30" s="63" customFormat="1" ht="13.5" customHeight="1" thickBot="1">
      <c r="A52" s="363">
        <f>SUM(G52,K52,O52,S52,W52,AA52)</f>
        <v>17350</v>
      </c>
      <c r="B52" s="630"/>
      <c r="C52" s="418"/>
      <c r="D52" s="483"/>
      <c r="E52" s="484"/>
      <c r="F52" s="421" t="s">
        <v>119</v>
      </c>
      <c r="G52" s="241">
        <f>SUM(C44:C51)</f>
        <v>12450</v>
      </c>
      <c r="H52" s="239">
        <f>SUM(D44:D51)</f>
        <v>0</v>
      </c>
      <c r="I52" s="240"/>
      <c r="J52" s="610" t="s">
        <v>119</v>
      </c>
      <c r="K52" s="241">
        <f>SUM(K45:K51)</f>
        <v>1460</v>
      </c>
      <c r="L52" s="239">
        <f>SUM(L45:L51)</f>
        <v>0</v>
      </c>
      <c r="M52" s="240"/>
      <c r="N52" s="421" t="s">
        <v>119</v>
      </c>
      <c r="O52" s="241">
        <f>SUM(O44:O50)</f>
        <v>2820</v>
      </c>
      <c r="P52" s="239">
        <f>SUM(P44:P50)</f>
        <v>0</v>
      </c>
      <c r="Q52" s="240"/>
      <c r="R52" s="611" t="s">
        <v>119</v>
      </c>
      <c r="S52" s="241">
        <f>SUM(S44:S51)</f>
        <v>200</v>
      </c>
      <c r="T52" s="239">
        <f>SUM(T44:T51)</f>
        <v>0</v>
      </c>
      <c r="U52" s="240"/>
      <c r="V52" s="421" t="s">
        <v>119</v>
      </c>
      <c r="W52" s="241">
        <f>SUM(W46:W49)</f>
        <v>0</v>
      </c>
      <c r="X52" s="239">
        <f>SUM(X46:X49)</f>
        <v>0</v>
      </c>
      <c r="Y52" s="240"/>
      <c r="Z52" s="237" t="s">
        <v>119</v>
      </c>
      <c r="AA52" s="241">
        <f>SUM(AA44:AA51)</f>
        <v>420</v>
      </c>
      <c r="AB52" s="279">
        <f>SUM(AB44:AB51)</f>
        <v>0</v>
      </c>
      <c r="AC52" s="240"/>
      <c r="AD52" s="242"/>
    </row>
    <row r="53" spans="1:30" s="63" customFormat="1" ht="13.5" customHeight="1" thickBot="1">
      <c r="A53" s="282"/>
      <c r="B53" s="652"/>
      <c r="C53" s="249"/>
      <c r="D53" s="246"/>
      <c r="E53" s="246"/>
      <c r="F53" s="283"/>
      <c r="G53" s="283"/>
      <c r="H53" s="283"/>
      <c r="I53" s="283"/>
      <c r="J53" s="620"/>
      <c r="K53" s="249"/>
      <c r="L53" s="246"/>
      <c r="M53" s="246"/>
      <c r="N53" s="246"/>
      <c r="O53" s="249"/>
      <c r="P53" s="246"/>
      <c r="Q53" s="246"/>
      <c r="R53" s="620"/>
      <c r="S53" s="249"/>
      <c r="T53" s="246"/>
      <c r="U53" s="246"/>
      <c r="V53" s="246"/>
      <c r="W53" s="249"/>
      <c r="X53" s="246"/>
      <c r="Y53" s="246"/>
      <c r="Z53" s="247"/>
      <c r="AA53" s="249"/>
      <c r="AB53" s="246"/>
      <c r="AC53" s="621"/>
      <c r="AD53" s="242"/>
    </row>
    <row r="54" spans="1:30" s="63" customFormat="1" ht="13.5" customHeight="1">
      <c r="A54" s="748" t="s">
        <v>33</v>
      </c>
      <c r="B54" s="183" t="s">
        <v>336</v>
      </c>
      <c r="C54" s="184">
        <v>3500</v>
      </c>
      <c r="D54" s="254"/>
      <c r="E54" s="427"/>
      <c r="F54" s="107"/>
      <c r="G54" s="633"/>
      <c r="H54" s="358"/>
      <c r="I54" s="264"/>
      <c r="J54" s="195" t="s">
        <v>337</v>
      </c>
      <c r="K54" s="375">
        <v>720</v>
      </c>
      <c r="L54" s="469"/>
      <c r="M54" s="427"/>
      <c r="N54" s="255" t="s">
        <v>337</v>
      </c>
      <c r="O54" s="184">
        <v>550</v>
      </c>
      <c r="P54" s="469"/>
      <c r="Q54" s="427"/>
      <c r="R54" s="197" t="s">
        <v>337</v>
      </c>
      <c r="S54" s="190">
        <v>350</v>
      </c>
      <c r="T54" s="469"/>
      <c r="U54" s="427"/>
      <c r="V54" s="255" t="s">
        <v>337</v>
      </c>
      <c r="W54" s="625">
        <v>250</v>
      </c>
      <c r="X54" s="469"/>
      <c r="Y54" s="427"/>
      <c r="Z54" s="193" t="s">
        <v>337</v>
      </c>
      <c r="AA54" s="194">
        <v>250</v>
      </c>
      <c r="AB54" s="469"/>
      <c r="AC54" s="427"/>
      <c r="AD54" s="242"/>
    </row>
    <row r="55" spans="1:30" s="63" customFormat="1" ht="13.5" customHeight="1">
      <c r="A55" s="749"/>
      <c r="B55" s="344" t="s">
        <v>338</v>
      </c>
      <c r="C55" s="386"/>
      <c r="D55" s="212"/>
      <c r="E55" s="349"/>
      <c r="F55" s="107"/>
      <c r="G55" s="633"/>
      <c r="H55" s="358"/>
      <c r="I55" s="264"/>
      <c r="J55" s="344" t="s">
        <v>339</v>
      </c>
      <c r="K55" s="386"/>
      <c r="L55" s="212"/>
      <c r="M55" s="349"/>
      <c r="N55" s="107" t="s">
        <v>340</v>
      </c>
      <c r="O55" s="345">
        <v>200</v>
      </c>
      <c r="P55" s="212"/>
      <c r="Q55" s="349"/>
      <c r="R55" s="344" t="s">
        <v>341</v>
      </c>
      <c r="S55" s="133">
        <v>15</v>
      </c>
      <c r="T55" s="212"/>
      <c r="U55" s="349"/>
      <c r="V55" s="107" t="s">
        <v>339</v>
      </c>
      <c r="W55" s="360"/>
      <c r="X55" s="212"/>
      <c r="Y55" s="349"/>
      <c r="Z55" s="101" t="s">
        <v>340</v>
      </c>
      <c r="AA55" s="351">
        <v>200</v>
      </c>
      <c r="AB55" s="212"/>
      <c r="AC55" s="349"/>
      <c r="AD55" s="242"/>
    </row>
    <row r="56" spans="1:30" s="63" customFormat="1" ht="13.5" customHeight="1">
      <c r="A56" s="749"/>
      <c r="B56" s="626" t="s">
        <v>340</v>
      </c>
      <c r="C56" s="133">
        <v>1900</v>
      </c>
      <c r="D56" s="212"/>
      <c r="E56" s="529"/>
      <c r="F56" s="107"/>
      <c r="G56" s="640"/>
      <c r="H56" s="511"/>
      <c r="I56" s="264"/>
      <c r="J56" s="344" t="s">
        <v>340</v>
      </c>
      <c r="K56" s="386">
        <v>450</v>
      </c>
      <c r="L56" s="212"/>
      <c r="M56" s="349"/>
      <c r="N56" s="107" t="s">
        <v>342</v>
      </c>
      <c r="O56" s="351">
        <v>170</v>
      </c>
      <c r="P56" s="212"/>
      <c r="Q56" s="349"/>
      <c r="R56" s="344" t="s">
        <v>340</v>
      </c>
      <c r="S56" s="133">
        <v>190</v>
      </c>
      <c r="T56" s="212"/>
      <c r="U56" s="349"/>
      <c r="V56" s="107" t="s">
        <v>340</v>
      </c>
      <c r="W56" s="379">
        <v>800</v>
      </c>
      <c r="X56" s="212"/>
      <c r="Y56" s="349"/>
      <c r="Z56" s="107"/>
      <c r="AA56" s="351"/>
      <c r="AB56" s="204"/>
      <c r="AC56" s="354"/>
      <c r="AD56" s="242"/>
    </row>
    <row r="57" spans="1:30" s="63" customFormat="1" ht="13.5" customHeight="1">
      <c r="A57" s="749"/>
      <c r="B57" s="107" t="s">
        <v>343</v>
      </c>
      <c r="C57" s="379">
        <v>200</v>
      </c>
      <c r="D57" s="346"/>
      <c r="E57" s="349"/>
      <c r="F57" s="107"/>
      <c r="G57" s="633"/>
      <c r="H57" s="358"/>
      <c r="I57" s="264"/>
      <c r="J57" s="344"/>
      <c r="K57" s="379"/>
      <c r="L57" s="212"/>
      <c r="M57" s="349"/>
      <c r="N57" s="107"/>
      <c r="O57" s="351"/>
      <c r="P57" s="204"/>
      <c r="Q57" s="354"/>
      <c r="R57" s="344" t="s">
        <v>342</v>
      </c>
      <c r="S57" s="200">
        <v>350</v>
      </c>
      <c r="T57" s="212"/>
      <c r="U57" s="349"/>
      <c r="V57" s="107" t="s">
        <v>342</v>
      </c>
      <c r="W57" s="441" t="s">
        <v>344</v>
      </c>
      <c r="X57" s="204"/>
      <c r="Y57" s="354"/>
      <c r="Z57" s="107"/>
      <c r="AA57" s="351"/>
      <c r="AB57" s="204"/>
      <c r="AC57" s="354"/>
      <c r="AD57" s="242"/>
    </row>
    <row r="58" spans="1:30" s="63" customFormat="1" ht="13.5" customHeight="1">
      <c r="A58" s="750"/>
      <c r="B58" s="107"/>
      <c r="C58" s="456"/>
      <c r="D58" s="653"/>
      <c r="E58" s="654"/>
      <c r="F58" s="107"/>
      <c r="G58" s="586"/>
      <c r="H58" s="220"/>
      <c r="I58" s="448"/>
      <c r="J58" s="344"/>
      <c r="K58" s="655"/>
      <c r="L58" s="220"/>
      <c r="M58" s="448"/>
      <c r="N58" s="107"/>
      <c r="O58" s="203"/>
      <c r="P58" s="220"/>
      <c r="Q58" s="448"/>
      <c r="R58" s="344"/>
      <c r="S58" s="211"/>
      <c r="T58" s="220"/>
      <c r="U58" s="448"/>
      <c r="V58" s="107"/>
      <c r="W58" s="656"/>
      <c r="X58" s="220"/>
      <c r="Y58" s="448"/>
      <c r="Z58" s="107"/>
      <c r="AA58" s="211"/>
      <c r="AB58" s="220"/>
      <c r="AC58" s="448"/>
      <c r="AD58" s="242"/>
    </row>
    <row r="59" spans="1:30" s="63" customFormat="1" ht="13.5" customHeight="1" thickBot="1">
      <c r="A59" s="363">
        <f>SUM(G59,K59,O59,S59,W59,AA59)</f>
        <v>10095</v>
      </c>
      <c r="B59" s="657"/>
      <c r="C59" s="658"/>
      <c r="D59" s="659"/>
      <c r="E59" s="660"/>
      <c r="F59" s="661" t="s">
        <v>119</v>
      </c>
      <c r="G59" s="662">
        <f>SUM(C54:C58)</f>
        <v>5600</v>
      </c>
      <c r="H59" s="663">
        <f>SUM(D54:D58)</f>
        <v>0</v>
      </c>
      <c r="I59" s="664"/>
      <c r="J59" s="665" t="s">
        <v>119</v>
      </c>
      <c r="K59" s="662">
        <f>SUM(K54:K58)</f>
        <v>1170</v>
      </c>
      <c r="L59" s="663">
        <f>SUM(L54:L58)</f>
        <v>0</v>
      </c>
      <c r="M59" s="664"/>
      <c r="N59" s="661" t="s">
        <v>119</v>
      </c>
      <c r="O59" s="662">
        <f>SUM(O54:O58)</f>
        <v>920</v>
      </c>
      <c r="P59" s="663">
        <f>SUM(P54:P58)</f>
        <v>0</v>
      </c>
      <c r="Q59" s="664"/>
      <c r="R59" s="666" t="s">
        <v>119</v>
      </c>
      <c r="S59" s="662">
        <f>SUM(S54:S58)</f>
        <v>905</v>
      </c>
      <c r="T59" s="663">
        <f>SUM(T54:T58)</f>
        <v>0</v>
      </c>
      <c r="U59" s="664"/>
      <c r="V59" s="661" t="s">
        <v>119</v>
      </c>
      <c r="W59" s="662">
        <f>SUM(W54:W58)</f>
        <v>1050</v>
      </c>
      <c r="X59" s="663">
        <f>SUM(X54:X58)</f>
        <v>0</v>
      </c>
      <c r="Y59" s="664"/>
      <c r="Z59" s="667" t="s">
        <v>119</v>
      </c>
      <c r="AA59" s="662">
        <f>SUM(AA54:AA58)</f>
        <v>450</v>
      </c>
      <c r="AB59" s="663">
        <f>SUM(AB54:AB58)</f>
        <v>0</v>
      </c>
      <c r="AC59" s="664"/>
      <c r="AD59" s="242"/>
    </row>
    <row r="60" spans="1:30" ht="16.5" customHeight="1">
      <c r="A60" s="668" t="s">
        <v>345</v>
      </c>
      <c r="B60" s="669"/>
      <c r="C60" s="669"/>
      <c r="D60" s="669"/>
      <c r="E60" s="669"/>
      <c r="F60" s="669"/>
      <c r="G60" s="669"/>
      <c r="H60" s="669"/>
      <c r="I60" s="669"/>
      <c r="J60" s="670"/>
      <c r="K60" s="669"/>
      <c r="L60" s="669"/>
      <c r="M60" s="669"/>
      <c r="N60" s="669"/>
      <c r="O60" s="669"/>
      <c r="P60" s="669"/>
      <c r="Q60" s="671"/>
      <c r="R60" s="672"/>
      <c r="S60" s="673"/>
      <c r="T60" s="671"/>
      <c r="U60" s="671"/>
      <c r="V60" s="674"/>
      <c r="W60" s="673"/>
      <c r="X60" s="671"/>
      <c r="Y60" s="671"/>
      <c r="Z60" s="674"/>
      <c r="AA60" s="673"/>
      <c r="AB60" s="671"/>
      <c r="AC60" s="675"/>
    </row>
    <row r="61" spans="1:30" ht="13.5" customHeight="1" thickBot="1">
      <c r="A61" s="163">
        <f>SUM(G61,K61,O61,S61,W61,AA61)</f>
        <v>264950</v>
      </c>
      <c r="B61" s="771"/>
      <c r="C61" s="772"/>
      <c r="D61" s="773"/>
      <c r="E61" s="676"/>
      <c r="F61" s="677" t="s">
        <v>346</v>
      </c>
      <c r="G61" s="678">
        <f>SUM(G59+G52+G42+G35+G27+G21+香川２!G62+香川２!G51+香川２!G42+香川２!G38+香川２!G31+香川２!G22+香川１!G46+香川１!G51+香川１!G56+香川１!G60)</f>
        <v>172650</v>
      </c>
      <c r="H61" s="679">
        <f>SUM(H59+H52+H42+H35+H27+H21+香川２!H62+香川２!H51+香川２!H42+香川２!H38+香川２!H31+香川２!H22+香川１!H46+香川１!H51+香川１!H56+香川１!H60)</f>
        <v>0</v>
      </c>
      <c r="I61" s="680"/>
      <c r="J61" s="548" t="s">
        <v>346</v>
      </c>
      <c r="K61" s="678">
        <f>SUM(K59+K52+K42+K35+K27+K21+香川２!K62+香川２!K51+香川２!K38+香川２!K31+香川２!K22+香川１!K46+香川１!K51+香川１!K56+香川１!K60)</f>
        <v>28735</v>
      </c>
      <c r="L61" s="679">
        <f>SUM(L59+L52+L42+L35+L27+L21+香川２!L62+香川２!L51+香川２!L42+香川２!L38+香川２!L31+香川２!L22+香川１!L46+香川１!L51+香川１!L56+香川１!L60)</f>
        <v>0</v>
      </c>
      <c r="M61" s="680"/>
      <c r="N61" s="681" t="s">
        <v>346</v>
      </c>
      <c r="O61" s="678">
        <f>SUM(O59+O52+O42+O35+O27+O21+香川２!O62+香川２!O51+香川２!O38+香川２!O31+香川２!O22+香川１!O46+香川１!O51+香川１!O56+香川１!O60)</f>
        <v>40420</v>
      </c>
      <c r="P61" s="679">
        <f>SUM(P59+P52+P42+P35+P27+P21+香川２!P62+香川２!P51+香川２!P42+香川２!P38+香川２!P31+香川２!P22+香川１!P46+香川１!P51+香川１!P56+香川１!P60)</f>
        <v>0</v>
      </c>
      <c r="Q61" s="680"/>
      <c r="R61" s="548" t="s">
        <v>346</v>
      </c>
      <c r="S61" s="678">
        <f>SUM(S59+S52+S42+S35+S27+S21+香川２!S62+香川２!S51+香川２!S38+香川２!S31+香川２!S22+香川１!S46+香川１!S51+香川１!S56+香川１!S60)</f>
        <v>9040</v>
      </c>
      <c r="T61" s="679">
        <f>SUM(T59+T52+T42+T35+T27+T21+香川２!T62+香川２!T51+香川２!T42+香川２!T38+香川２!T31+香川２!T22+香川１!T46+香川１!T51+香川１!T56+香川１!T60)</f>
        <v>0</v>
      </c>
      <c r="U61" s="680"/>
      <c r="V61" s="681" t="s">
        <v>346</v>
      </c>
      <c r="W61" s="678">
        <f>SUM(W59+W52+W42+W35+W27+W21+香川２!W62+香川２!W51+香川２!W38+香川２!W31+香川２!W22+香川１!W46+香川１!W51+香川１!W56+香川１!W60)</f>
        <v>3450</v>
      </c>
      <c r="X61" s="679">
        <f>SUM(X59+X52+X42+X35+X27+X21+香川２!X62+香川２!X51+香川２!X42+香川２!X38+香川２!X31+香川２!X22+香川１!X46+香川１!X51+香川１!X56+香川１!X60)</f>
        <v>0</v>
      </c>
      <c r="Y61" s="680"/>
      <c r="Z61" s="681" t="s">
        <v>346</v>
      </c>
      <c r="AA61" s="682">
        <f>SUM(AA59+AA52+AA42+AA35+AA27+AA21+香川２!AA22+香川２!AA31+香川２!AA38+香川２!AA51+香川２!AA62+香川１!AA46+香川１!AA51+香川１!AA56+香川１!AA60)</f>
        <v>10655</v>
      </c>
      <c r="AB61" s="679">
        <f>SUM(AB59+AB52+AB42+AB35+AB27+AB21+香川２!AB22+香川２!AB31+香川２!AB38+香川２!AB51+香川２!AB62+香川１!AB46+香川１!AB51+香川１!AB56+香川１!AB60)</f>
        <v>0</v>
      </c>
      <c r="AC61" s="680"/>
    </row>
    <row r="62" spans="1:30" ht="12.75" customHeight="1">
      <c r="B62" s="549" t="s">
        <v>149</v>
      </c>
      <c r="J62" s="553">
        <f>SUM(L21,L27,L35,L42,L52,P21,P27,P35,P42,P52,T21,T27,T35,T42,T52,X21,X35,X42,AB21,AB27,AB35,AB42,AB52)</f>
        <v>0</v>
      </c>
      <c r="X62" s="727" t="s">
        <v>238</v>
      </c>
      <c r="Y62" s="727"/>
      <c r="Z62" s="727"/>
      <c r="AA62" s="727"/>
      <c r="AB62" s="727"/>
      <c r="AC62" s="307"/>
    </row>
    <row r="63" spans="1:30" ht="12.75" customHeight="1">
      <c r="X63" s="728"/>
      <c r="Y63" s="728"/>
      <c r="Z63" s="728"/>
      <c r="AA63" s="728"/>
      <c r="AB63" s="728"/>
      <c r="AC63" s="307"/>
    </row>
    <row r="64" spans="1:30">
      <c r="B64" s="683"/>
      <c r="AA64" s="767" t="str">
        <f>香川１!AB63</f>
        <v>(2025.4)</v>
      </c>
      <c r="AB64" s="767"/>
      <c r="AC64" s="684"/>
    </row>
    <row r="65" spans="1:29">
      <c r="A65" s="557"/>
      <c r="B65" s="557"/>
      <c r="C65" s="556"/>
      <c r="D65" s="557"/>
      <c r="E65" s="557"/>
      <c r="F65" s="556"/>
      <c r="G65" s="556"/>
      <c r="H65" s="557"/>
      <c r="I65" s="557"/>
      <c r="J65" s="557"/>
      <c r="K65" s="556"/>
      <c r="L65" s="557"/>
      <c r="M65" s="557"/>
      <c r="N65" s="557"/>
      <c r="O65" s="557"/>
      <c r="P65" s="557"/>
      <c r="Q65" s="557"/>
      <c r="R65" s="557"/>
      <c r="S65" s="557"/>
      <c r="T65" s="557"/>
      <c r="U65" s="557"/>
      <c r="V65" s="557"/>
      <c r="W65" s="557"/>
      <c r="X65" s="557"/>
      <c r="Y65" s="557"/>
      <c r="Z65" s="557"/>
      <c r="AA65" s="557"/>
      <c r="AB65" s="557"/>
      <c r="AC65" s="557"/>
    </row>
    <row r="66" spans="1:29" s="683" customFormat="1">
      <c r="A66" s="557" t="s">
        <v>41</v>
      </c>
      <c r="B66" s="557" t="s">
        <v>347</v>
      </c>
      <c r="C66" s="556"/>
      <c r="D66" s="557"/>
      <c r="E66" s="557"/>
      <c r="F66" s="556"/>
      <c r="G66" s="556"/>
      <c r="H66" s="685">
        <f>H59+H52+H42+H35+H27+H21</f>
        <v>0</v>
      </c>
      <c r="I66" s="685"/>
      <c r="J66" s="557"/>
      <c r="K66" s="556"/>
      <c r="L66" s="685">
        <f>L52+L42+L35+L27+L21</f>
        <v>0</v>
      </c>
      <c r="M66" s="685"/>
      <c r="N66" s="557"/>
      <c r="O66" s="557"/>
      <c r="P66" s="685">
        <f>P52+P42+P35+P27+P21</f>
        <v>0</v>
      </c>
      <c r="Q66" s="685"/>
      <c r="R66" s="557"/>
      <c r="S66" s="557"/>
      <c r="T66" s="685">
        <f>T52+T42+T35+T27+T21</f>
        <v>0</v>
      </c>
      <c r="U66" s="685"/>
      <c r="V66" s="557"/>
      <c r="W66" s="557"/>
      <c r="X66" s="685">
        <f>X52+X42+X35+X27+X21</f>
        <v>0</v>
      </c>
      <c r="Y66" s="685"/>
      <c r="Z66" s="557"/>
      <c r="AA66" s="557"/>
      <c r="AB66" s="685">
        <f>AB52+AB42+AB35+AB27+AB21</f>
        <v>0</v>
      </c>
      <c r="AC66" s="685"/>
    </row>
    <row r="67" spans="1:29" s="683" customFormat="1">
      <c r="A67" s="557"/>
      <c r="B67" s="557" t="s">
        <v>348</v>
      </c>
      <c r="C67" s="556"/>
      <c r="D67" s="557"/>
      <c r="E67" s="557"/>
      <c r="F67" s="556"/>
      <c r="G67" s="556"/>
      <c r="H67" s="557"/>
      <c r="I67" s="557"/>
      <c r="J67" s="557"/>
      <c r="K67" s="556"/>
      <c r="L67" s="685">
        <f>L59</f>
        <v>0</v>
      </c>
      <c r="M67" s="685"/>
      <c r="N67" s="557"/>
      <c r="O67" s="557"/>
      <c r="P67" s="685">
        <f>P59</f>
        <v>0</v>
      </c>
      <c r="Q67" s="685"/>
      <c r="R67" s="557"/>
      <c r="S67" s="557"/>
      <c r="T67" s="685">
        <f>T59</f>
        <v>0</v>
      </c>
      <c r="U67" s="685"/>
      <c r="V67" s="557"/>
      <c r="W67" s="557"/>
      <c r="X67" s="685">
        <f>X59</f>
        <v>0</v>
      </c>
      <c r="Y67" s="685"/>
      <c r="Z67" s="557"/>
      <c r="AA67" s="557"/>
      <c r="AB67" s="685">
        <f>AB59</f>
        <v>0</v>
      </c>
      <c r="AC67" s="685"/>
    </row>
    <row r="68" spans="1:29">
      <c r="A68" s="557"/>
      <c r="B68" s="557"/>
      <c r="C68" s="556"/>
      <c r="D68" s="557"/>
      <c r="E68" s="557"/>
      <c r="F68" s="556"/>
      <c r="G68" s="556"/>
      <c r="H68" s="557"/>
      <c r="I68" s="557"/>
      <c r="J68" s="557"/>
      <c r="K68" s="556"/>
      <c r="L68" s="557"/>
      <c r="M68" s="557"/>
      <c r="N68" s="557"/>
      <c r="O68" s="557"/>
      <c r="P68" s="557"/>
      <c r="Q68" s="557"/>
      <c r="R68" s="557"/>
      <c r="S68" s="557"/>
      <c r="T68" s="557"/>
      <c r="U68" s="557"/>
      <c r="V68" s="557"/>
      <c r="W68" s="557"/>
      <c r="X68" s="557"/>
      <c r="Y68" s="557"/>
      <c r="Z68" s="557"/>
      <c r="AA68" s="557"/>
      <c r="AB68" s="557"/>
      <c r="AC68" s="557"/>
    </row>
    <row r="69" spans="1:29">
      <c r="A69" s="557"/>
      <c r="B69" s="557"/>
      <c r="C69" s="556"/>
      <c r="D69" s="557"/>
      <c r="E69" s="557"/>
      <c r="F69" s="556"/>
      <c r="G69" s="556"/>
      <c r="H69" s="557"/>
      <c r="I69" s="557"/>
      <c r="J69" s="557"/>
      <c r="K69" s="556"/>
      <c r="L69" s="557"/>
      <c r="M69" s="557"/>
      <c r="N69" s="557"/>
      <c r="O69" s="557"/>
      <c r="P69" s="557"/>
      <c r="Q69" s="557"/>
      <c r="R69" s="557"/>
      <c r="S69" s="557"/>
      <c r="T69" s="557"/>
      <c r="U69" s="557"/>
      <c r="V69" s="557"/>
      <c r="W69" s="557"/>
      <c r="X69" s="557"/>
      <c r="Y69" s="557"/>
      <c r="Z69" s="557"/>
      <c r="AA69" s="557"/>
      <c r="AB69" s="557"/>
      <c r="AC69" s="557"/>
    </row>
    <row r="70" spans="1:29">
      <c r="A70" s="557"/>
      <c r="B70" s="556"/>
      <c r="C70" s="556"/>
      <c r="D70" s="557"/>
      <c r="E70" s="557"/>
      <c r="F70" s="556"/>
      <c r="G70" s="556"/>
      <c r="H70" s="557"/>
      <c r="I70" s="557"/>
      <c r="J70" s="557"/>
      <c r="K70" s="556"/>
      <c r="L70" s="557"/>
      <c r="M70" s="557"/>
      <c r="N70" s="557"/>
      <c r="O70" s="557"/>
      <c r="P70" s="557"/>
      <c r="Q70" s="557"/>
      <c r="R70" s="557"/>
      <c r="S70" s="557"/>
      <c r="T70" s="557"/>
      <c r="U70" s="557"/>
      <c r="V70" s="557"/>
      <c r="W70" s="557"/>
      <c r="X70" s="557"/>
      <c r="Y70" s="557"/>
      <c r="Z70" s="557"/>
      <c r="AA70" s="557"/>
      <c r="AB70" s="557"/>
      <c r="AC70" s="557"/>
    </row>
    <row r="71" spans="1:29">
      <c r="A71" s="557"/>
      <c r="B71" s="556"/>
      <c r="C71" s="556"/>
      <c r="D71" s="557"/>
      <c r="E71" s="557"/>
      <c r="F71" s="556"/>
      <c r="G71" s="556"/>
      <c r="H71" s="557"/>
      <c r="I71" s="557"/>
      <c r="J71" s="557"/>
      <c r="K71" s="556"/>
      <c r="L71" s="557"/>
      <c r="M71" s="557"/>
      <c r="N71" s="557"/>
      <c r="O71" s="557"/>
      <c r="P71" s="557"/>
      <c r="Q71" s="557"/>
      <c r="R71" s="557"/>
      <c r="S71" s="557"/>
      <c r="T71" s="557"/>
      <c r="U71" s="557"/>
      <c r="V71" s="557"/>
      <c r="W71" s="557"/>
      <c r="X71" s="557"/>
      <c r="Y71" s="557"/>
      <c r="Z71" s="557"/>
      <c r="AA71" s="557"/>
      <c r="AB71" s="557"/>
      <c r="AC71" s="557"/>
    </row>
    <row r="72" spans="1:29">
      <c r="A72" s="557"/>
      <c r="B72" s="556"/>
      <c r="C72" s="556"/>
      <c r="D72" s="557"/>
      <c r="E72" s="557"/>
      <c r="F72" s="556"/>
      <c r="G72" s="556"/>
      <c r="H72" s="557"/>
      <c r="I72" s="557"/>
      <c r="J72" s="557"/>
      <c r="K72" s="556"/>
      <c r="L72" s="557"/>
      <c r="M72" s="557"/>
      <c r="N72" s="557"/>
      <c r="O72" s="557"/>
      <c r="P72" s="557"/>
      <c r="Q72" s="557"/>
      <c r="R72" s="557"/>
      <c r="S72" s="557"/>
      <c r="T72" s="557"/>
      <c r="U72" s="557"/>
      <c r="V72" s="557"/>
      <c r="W72" s="557"/>
      <c r="X72" s="557"/>
      <c r="Y72" s="557"/>
      <c r="Z72" s="557"/>
      <c r="AA72" s="557"/>
      <c r="AB72" s="557"/>
      <c r="AC72" s="557"/>
    </row>
    <row r="73" spans="1:29">
      <c r="A73" s="557"/>
      <c r="B73" s="556"/>
      <c r="C73" s="556"/>
      <c r="D73" s="557"/>
      <c r="E73" s="557"/>
      <c r="F73" s="556"/>
      <c r="G73" s="556"/>
      <c r="H73" s="557"/>
      <c r="I73" s="557"/>
      <c r="J73" s="557"/>
      <c r="K73" s="556"/>
      <c r="L73" s="557"/>
      <c r="M73" s="557"/>
      <c r="N73" s="557"/>
      <c r="O73" s="557"/>
      <c r="P73" s="557"/>
      <c r="Q73" s="557"/>
      <c r="R73" s="557"/>
      <c r="S73" s="557"/>
      <c r="T73" s="557"/>
      <c r="U73" s="557"/>
      <c r="V73" s="557"/>
      <c r="W73" s="557"/>
      <c r="X73" s="557"/>
      <c r="Y73" s="557"/>
      <c r="Z73" s="557"/>
      <c r="AA73" s="557"/>
      <c r="AB73" s="557"/>
      <c r="AC73" s="557"/>
    </row>
    <row r="74" spans="1:29">
      <c r="A74" s="557"/>
      <c r="B74" s="556"/>
      <c r="C74" s="556"/>
      <c r="D74" s="557"/>
      <c r="E74" s="557"/>
      <c r="F74" s="556"/>
      <c r="G74" s="556"/>
      <c r="H74" s="557"/>
      <c r="I74" s="557"/>
      <c r="J74" s="557"/>
      <c r="K74" s="556"/>
      <c r="L74" s="557"/>
      <c r="M74" s="557"/>
      <c r="N74" s="557"/>
      <c r="O74" s="557"/>
      <c r="P74" s="557"/>
      <c r="Q74" s="557"/>
      <c r="R74" s="557"/>
      <c r="S74" s="557"/>
      <c r="T74" s="557"/>
      <c r="U74" s="557"/>
      <c r="V74" s="557"/>
      <c r="W74" s="557"/>
      <c r="X74" s="557"/>
      <c r="Y74" s="557"/>
      <c r="Z74" s="557"/>
      <c r="AA74" s="557"/>
      <c r="AB74" s="557"/>
      <c r="AC74" s="557"/>
    </row>
    <row r="75" spans="1:29">
      <c r="A75" s="683"/>
      <c r="D75" s="683"/>
      <c r="E75" s="683"/>
      <c r="H75" s="683"/>
      <c r="I75" s="683"/>
      <c r="J75" s="683"/>
      <c r="L75" s="683"/>
      <c r="M75" s="683"/>
      <c r="N75" s="683"/>
      <c r="O75" s="683"/>
      <c r="P75" s="683"/>
      <c r="Q75" s="683"/>
      <c r="R75" s="683"/>
      <c r="S75" s="683"/>
      <c r="T75" s="683"/>
      <c r="U75" s="683"/>
      <c r="V75" s="683"/>
      <c r="W75" s="683"/>
      <c r="X75" s="683"/>
      <c r="Y75" s="683"/>
      <c r="Z75" s="683"/>
      <c r="AA75" s="683"/>
      <c r="AB75" s="683"/>
      <c r="AC75" s="683"/>
    </row>
  </sheetData>
  <mergeCells count="24">
    <mergeCell ref="T8:V8"/>
    <mergeCell ref="W8:AC11"/>
    <mergeCell ref="Q9:S10"/>
    <mergeCell ref="T9:V10"/>
    <mergeCell ref="A8:G11"/>
    <mergeCell ref="H8:H11"/>
    <mergeCell ref="I8:N11"/>
    <mergeCell ref="O8:P11"/>
    <mergeCell ref="Q8:S8"/>
    <mergeCell ref="W1:AD3"/>
    <mergeCell ref="W4:AD6"/>
    <mergeCell ref="I7:N7"/>
    <mergeCell ref="O7:P7"/>
    <mergeCell ref="Q7:V7"/>
    <mergeCell ref="AE13:AE17"/>
    <mergeCell ref="X62:AB63"/>
    <mergeCell ref="AA64:AB64"/>
    <mergeCell ref="A23:A26"/>
    <mergeCell ref="A29:A34"/>
    <mergeCell ref="A37:A41"/>
    <mergeCell ref="A44:A51"/>
    <mergeCell ref="A54:A58"/>
    <mergeCell ref="B61:D61"/>
    <mergeCell ref="A15:A20"/>
  </mergeCells>
  <phoneticPr fontId="6"/>
  <conditionalFormatting sqref="B15:B20">
    <cfRule type="expression" dxfId="18" priority="19">
      <formula>C15-D15&lt;0</formula>
    </cfRule>
  </conditionalFormatting>
  <conditionalFormatting sqref="B23:B26">
    <cfRule type="expression" dxfId="17" priority="18">
      <formula>C23-D23&lt;0</formula>
    </cfRule>
  </conditionalFormatting>
  <conditionalFormatting sqref="B29:B34">
    <cfRule type="expression" dxfId="16" priority="17">
      <formula>C29-D29&lt;0</formula>
    </cfRule>
  </conditionalFormatting>
  <conditionalFormatting sqref="B37:B41">
    <cfRule type="expression" dxfId="15" priority="13">
      <formula>C37-D37&lt;0</formula>
    </cfRule>
  </conditionalFormatting>
  <conditionalFormatting sqref="B44:B45">
    <cfRule type="expression" dxfId="14" priority="12">
      <formula>C44-D44&lt;0</formula>
    </cfRule>
  </conditionalFormatting>
  <conditionalFormatting sqref="B47:B50">
    <cfRule type="expression" dxfId="13" priority="10">
      <formula>C47-D47&lt;0</formula>
    </cfRule>
  </conditionalFormatting>
  <conditionalFormatting sqref="B54:B58">
    <cfRule type="expression" dxfId="12" priority="7">
      <formula>C54-D54&lt;0</formula>
    </cfRule>
  </conditionalFormatting>
  <conditionalFormatting sqref="F15:F20">
    <cfRule type="expression" dxfId="11" priority="22">
      <formula>G15-H15&lt;0</formula>
    </cfRule>
  </conditionalFormatting>
  <conditionalFormatting sqref="F23:F26 F29:F34">
    <cfRule type="expression" dxfId="10" priority="25">
      <formula>G23-H23&lt;0</formula>
    </cfRule>
  </conditionalFormatting>
  <conditionalFormatting sqref="F37:F41">
    <cfRule type="expression" dxfId="9" priority="16">
      <formula>G37-H37&lt;0</formula>
    </cfRule>
  </conditionalFormatting>
  <conditionalFormatting sqref="F44:F51">
    <cfRule type="expression" dxfId="8" priority="11">
      <formula>G44-H44&lt;0</formula>
    </cfRule>
  </conditionalFormatting>
  <conditionalFormatting sqref="F54:F58">
    <cfRule type="expression" dxfId="7" priority="8">
      <formula>G54-H54&lt;0</formula>
    </cfRule>
  </conditionalFormatting>
  <conditionalFormatting sqref="J15:J20 N15:N20 V15:V20 Z15:Z20 N37:N41 V37:V41 N54:N58 R54:R58 V54:V58">
    <cfRule type="expression" dxfId="6" priority="29">
      <formula>K15-L15&lt;0</formula>
    </cfRule>
  </conditionalFormatting>
  <conditionalFormatting sqref="J23:J26 Z23:Z26 J29:J34 Z29:Z34 J37:J41 Z37:Z41 J54:J58 Z54:Z58">
    <cfRule type="expression" dxfId="5" priority="23">
      <formula>K23-L23&lt;0</formula>
    </cfRule>
  </conditionalFormatting>
  <conditionalFormatting sqref="J44:J51">
    <cfRule type="expression" dxfId="4" priority="6">
      <formula>K44-L44&lt;0</formula>
    </cfRule>
  </conditionalFormatting>
  <conditionalFormatting sqref="N23:N26 R23:R26 V23:V26 N29:N34 R29:R34 V29:V34 N44:N51 R44:R51 V44:V51">
    <cfRule type="expression" dxfId="3" priority="24">
      <formula>O23-P23&lt;0</formula>
    </cfRule>
  </conditionalFormatting>
  <conditionalFormatting sqref="R15:R20">
    <cfRule type="expression" dxfId="2" priority="5">
      <formula>S15-T15&lt;0</formula>
    </cfRule>
  </conditionalFormatting>
  <conditionalFormatting sqref="R37:R41">
    <cfRule type="expression" dxfId="1" priority="2">
      <formula>S37-T37&lt;0</formula>
    </cfRule>
  </conditionalFormatting>
  <conditionalFormatting sqref="Z44:Z51">
    <cfRule type="expression" dxfId="0" priority="1">
      <formula>AA44-AB44&lt;0</formula>
    </cfRule>
  </conditionalFormatting>
  <pageMargins left="0.22" right="0.2" top="0.62" bottom="0.19685039370078741" header="0.19685039370078741" footer="0.19685039370078741"/>
  <pageSetup paperSize="9" scale="6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市郡別</vt:lpstr>
      <vt:lpstr>香川１</vt:lpstr>
      <vt:lpstr>香川２</vt:lpstr>
      <vt:lpstr>香川３</vt:lpstr>
      <vt:lpstr>香川１!Print_Area</vt:lpstr>
      <vt:lpstr>香川２!Print_Area</vt:lpstr>
      <vt:lpstr>香川３!Print_Area</vt:lpstr>
      <vt:lpstr>市郡別!Print_Area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貴雄 大石</dc:creator>
  <cp:lastModifiedBy>justem</cp:lastModifiedBy>
  <dcterms:created xsi:type="dcterms:W3CDTF">2025-03-17T10:34:01Z</dcterms:created>
  <dcterms:modified xsi:type="dcterms:W3CDTF">2025-03-31T06:06:21Z</dcterms:modified>
</cp:coreProperties>
</file>