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Hn120\共有フォルダ\予定チェック2課\全国部数表\7.中国\"/>
    </mc:Choice>
  </mc:AlternateContent>
  <xr:revisionPtr revIDLastSave="0" documentId="8_{063021B7-0312-43E0-A0FA-21881B317535}" xr6:coauthVersionLast="47" xr6:coauthVersionMax="47" xr10:uidLastSave="{00000000-0000-0000-0000-000000000000}"/>
  <bookViews>
    <workbookView xWindow="-28920" yWindow="-120" windowWidth="29040" windowHeight="15840" tabRatio="607" activeTab="1" xr2:uid="{00000000-000D-0000-FFFF-FFFF00000000}"/>
  </bookViews>
  <sheets>
    <sheet name="市郡別部数・単価" sheetId="19" r:id="rId1"/>
    <sheet name="市郡別" sheetId="11" r:id="rId2"/>
    <sheet name="山口1" sheetId="3" r:id="rId3"/>
    <sheet name="山口2" sheetId="12" r:id="rId4"/>
    <sheet name="山口3" sheetId="9" r:id="rId5"/>
    <sheet name="山口4" sheetId="8" r:id="rId6"/>
    <sheet name="山口5" sheetId="10" r:id="rId7"/>
    <sheet name="山口6" sheetId="15" r:id="rId8"/>
    <sheet name="山口7" sheetId="14" r:id="rId9"/>
    <sheet name="山口8" sheetId="18" r:id="rId10"/>
    <sheet name="山口9" sheetId="17" r:id="rId11"/>
    <sheet name="山口10" sheetId="13" r:id="rId12"/>
    <sheet name="宇部日報【夕刊】" sheetId="20" r:id="rId13"/>
  </sheets>
  <externalReferences>
    <externalReference r:id="rId14"/>
  </externalReferences>
  <definedNames>
    <definedName name="_xlnm._FilterDatabase" localSheetId="1" hidden="1">市郡別!$G$3:$G$4</definedName>
    <definedName name="_xlnm.Print_Area" localSheetId="12">宇部日報【夕刊】!$A$1:$V$57</definedName>
    <definedName name="_xlnm.Print_Area" localSheetId="2">山口1!$A$1:$W$54</definedName>
    <definedName name="_xlnm.Print_Area" localSheetId="11">山口10!$A$1:$V$57</definedName>
    <definedName name="_xlnm.Print_Area" localSheetId="3">山口2!$A$1:$V$59</definedName>
    <definedName name="_xlnm.Print_Area" localSheetId="4">山口3!$A$1:$V$59</definedName>
    <definedName name="_xlnm.Print_Area" localSheetId="5">山口4!$A$1:$V$56</definedName>
    <definedName name="_xlnm.Print_Area" localSheetId="6">山口5!$A$1:$V$61</definedName>
    <definedName name="_xlnm.Print_Area" localSheetId="7">山口6!$A$1:$V$56</definedName>
    <definedName name="_xlnm.Print_Area" localSheetId="8">山口7!$A$1:$V$56</definedName>
    <definedName name="_xlnm.Print_Area" localSheetId="9">山口8!$A$1:$V$56</definedName>
    <definedName name="_xlnm.Print_Area" localSheetId="10">山口9!$A$1:$V$57</definedName>
    <definedName name="_xlnm.Print_Area" localSheetId="1">市郡別!$A$2:$T$94</definedName>
  </definedNames>
  <calcPr calcId="191029"/>
</workbook>
</file>

<file path=xl/calcChain.xml><?xml version="1.0" encoding="utf-8"?>
<calcChain xmlns="http://schemas.openxmlformats.org/spreadsheetml/2006/main">
  <c r="G55" i="12" l="1"/>
  <c r="D55" i="12"/>
  <c r="M57" i="12"/>
  <c r="E17" i="11"/>
  <c r="E84" i="11" s="1"/>
  <c r="S84" i="11" s="1"/>
  <c r="S83" i="11"/>
  <c r="M84" i="11"/>
  <c r="K84" i="11"/>
  <c r="I84" i="11"/>
  <c r="G84" i="11"/>
  <c r="D54" i="17"/>
  <c r="D28" i="13" s="1"/>
  <c r="A28" i="13" s="1"/>
  <c r="D27" i="13"/>
  <c r="H20" i="20"/>
  <c r="T2" i="20"/>
  <c r="Q2" i="20"/>
  <c r="L2" i="20"/>
  <c r="H2" i="20"/>
  <c r="A2" i="20"/>
  <c r="R56" i="20"/>
  <c r="T28" i="20"/>
  <c r="S28" i="20"/>
  <c r="Q28" i="20"/>
  <c r="P28" i="20"/>
  <c r="A27" i="20"/>
  <c r="T25" i="20"/>
  <c r="S25" i="20"/>
  <c r="Q25" i="20"/>
  <c r="P25" i="20"/>
  <c r="N25" i="20"/>
  <c r="N28" i="20" s="1"/>
  <c r="N54" i="20" s="1"/>
  <c r="M25" i="20"/>
  <c r="M28" i="20" s="1"/>
  <c r="M54" i="20" s="1"/>
  <c r="K25" i="20"/>
  <c r="J25" i="20"/>
  <c r="H25" i="20"/>
  <c r="H28" i="20" s="1"/>
  <c r="H54" i="20" s="1"/>
  <c r="M3" i="20" s="1"/>
  <c r="G25" i="20"/>
  <c r="G28" i="20" s="1"/>
  <c r="T20" i="20"/>
  <c r="S20" i="20"/>
  <c r="Q20" i="20"/>
  <c r="P20" i="20"/>
  <c r="N20" i="20"/>
  <c r="M20" i="20"/>
  <c r="K20" i="20"/>
  <c r="K28" i="20" s="1"/>
  <c r="K54" i="20" s="1"/>
  <c r="J20" i="20"/>
  <c r="J28" i="20" s="1"/>
  <c r="J54" i="20" s="1"/>
  <c r="G20" i="20"/>
  <c r="E20" i="20"/>
  <c r="M33" i="18"/>
  <c r="O3" i="10" l="1"/>
  <c r="F56" i="20"/>
  <c r="K53" i="3" s="1"/>
  <c r="I56" i="20" s="1"/>
  <c r="P3" i="3"/>
  <c r="O3" i="20"/>
  <c r="O3" i="17"/>
  <c r="O3" i="14"/>
  <c r="O3" i="13"/>
  <c r="O3" i="8"/>
  <c r="O3" i="9"/>
  <c r="O3" i="18"/>
  <c r="O3" i="12"/>
  <c r="O3" i="15"/>
  <c r="G54" i="20"/>
  <c r="A54" i="20" s="1"/>
  <c r="A28" i="20"/>
  <c r="J9" i="11" l="1"/>
  <c r="F9" i="11"/>
  <c r="I10" i="11"/>
  <c r="E10" i="11"/>
  <c r="J47" i="11"/>
  <c r="I47" i="11"/>
  <c r="L46" i="11"/>
  <c r="J46" i="11"/>
  <c r="H46" i="11"/>
  <c r="K46" i="11"/>
  <c r="G46" i="11"/>
  <c r="L45" i="11"/>
  <c r="J45" i="11"/>
  <c r="H45" i="11"/>
  <c r="I45" i="11"/>
  <c r="G45" i="11"/>
  <c r="H44" i="11"/>
  <c r="L43" i="11"/>
  <c r="J43" i="11"/>
  <c r="H43" i="11"/>
  <c r="L42" i="11"/>
  <c r="J42" i="11"/>
  <c r="H42" i="11"/>
  <c r="K42" i="11"/>
  <c r="I42" i="11"/>
  <c r="G42" i="11"/>
  <c r="L41" i="11"/>
  <c r="J41" i="11"/>
  <c r="H41" i="11"/>
  <c r="K41" i="11"/>
  <c r="I41" i="11"/>
  <c r="G41" i="11"/>
  <c r="L40" i="11"/>
  <c r="J40" i="11"/>
  <c r="H40" i="11"/>
  <c r="H11" i="19"/>
  <c r="G25" i="9"/>
  <c r="D25" i="9"/>
  <c r="F56" i="15"/>
  <c r="K54" i="15"/>
  <c r="N54" i="15"/>
  <c r="H54" i="15"/>
  <c r="G41" i="15"/>
  <c r="G43" i="15" s="1"/>
  <c r="G54" i="15" s="1"/>
  <c r="G36" i="15"/>
  <c r="G30" i="15"/>
  <c r="J24" i="15"/>
  <c r="K24" i="15"/>
  <c r="M24" i="15"/>
  <c r="N24" i="15"/>
  <c r="H24" i="15"/>
  <c r="G24" i="15"/>
  <c r="H58" i="10"/>
  <c r="K58" i="10"/>
  <c r="N58" i="10"/>
  <c r="D58" i="10"/>
  <c r="C11" i="19" s="1"/>
  <c r="E56" i="10"/>
  <c r="E58" i="10" s="1"/>
  <c r="D56" i="10"/>
  <c r="E47" i="11" s="1"/>
  <c r="G56" i="10"/>
  <c r="G49" i="10"/>
  <c r="G44" i="10"/>
  <c r="G38" i="10"/>
  <c r="G44" i="11" s="1"/>
  <c r="G33" i="10"/>
  <c r="G28" i="10"/>
  <c r="G23" i="10"/>
  <c r="G43" i="11" s="1"/>
  <c r="G18" i="10"/>
  <c r="G40" i="11" s="1"/>
  <c r="M28" i="10"/>
  <c r="J44" i="10"/>
  <c r="I46" i="11" s="1"/>
  <c r="J49" i="10"/>
  <c r="H56" i="10"/>
  <c r="J56" i="10"/>
  <c r="K56" i="10"/>
  <c r="M56" i="10"/>
  <c r="N56" i="10"/>
  <c r="H54" i="3"/>
  <c r="H53" i="3" s="1"/>
  <c r="G56" i="8"/>
  <c r="K54" i="8"/>
  <c r="N54" i="8"/>
  <c r="H54" i="8"/>
  <c r="T28" i="10"/>
  <c r="S28" i="10"/>
  <c r="B28" i="10" s="1"/>
  <c r="N28" i="10"/>
  <c r="K28" i="10"/>
  <c r="J28" i="10"/>
  <c r="H28" i="10"/>
  <c r="T33" i="10"/>
  <c r="S33" i="10"/>
  <c r="N33" i="10"/>
  <c r="M33" i="10"/>
  <c r="K45" i="11" s="1"/>
  <c r="K33" i="10"/>
  <c r="J33" i="10"/>
  <c r="H33" i="10"/>
  <c r="N44" i="10"/>
  <c r="M44" i="10"/>
  <c r="K44" i="10"/>
  <c r="H44" i="10"/>
  <c r="E44" i="10"/>
  <c r="D44" i="10"/>
  <c r="T38" i="10"/>
  <c r="S38" i="10"/>
  <c r="N38" i="10"/>
  <c r="M38" i="10"/>
  <c r="K38" i="10"/>
  <c r="J38" i="10"/>
  <c r="H38" i="10"/>
  <c r="E38" i="10"/>
  <c r="D38" i="10"/>
  <c r="G48" i="11" l="1"/>
  <c r="G58" i="10"/>
  <c r="F47" i="11"/>
  <c r="T47" i="11" s="1"/>
  <c r="B56" i="10"/>
  <c r="B38" i="10"/>
  <c r="B44" i="10"/>
  <c r="B33" i="10"/>
  <c r="J46" i="17"/>
  <c r="I77" i="11" s="1"/>
  <c r="Q20" i="19"/>
  <c r="Q19" i="19"/>
  <c r="Q18" i="19"/>
  <c r="Q17" i="19"/>
  <c r="Q16" i="19"/>
  <c r="Q15" i="19"/>
  <c r="Q14" i="19"/>
  <c r="Q13" i="19"/>
  <c r="Q12" i="19"/>
  <c r="Q11" i="19"/>
  <c r="Q10" i="19"/>
  <c r="Q9" i="19"/>
  <c r="Q8" i="19"/>
  <c r="Q7" i="19"/>
  <c r="Q6" i="19"/>
  <c r="Q5" i="19"/>
  <c r="O20" i="19"/>
  <c r="O19" i="19"/>
  <c r="O18" i="19"/>
  <c r="O17" i="19"/>
  <c r="O16" i="19"/>
  <c r="O15" i="19"/>
  <c r="O14" i="19"/>
  <c r="O13" i="19"/>
  <c r="O12" i="19"/>
  <c r="O11" i="19"/>
  <c r="O10" i="19"/>
  <c r="O9" i="19"/>
  <c r="O8" i="19"/>
  <c r="O7" i="19"/>
  <c r="O6" i="19"/>
  <c r="O5" i="19"/>
  <c r="M20" i="19"/>
  <c r="M19" i="19"/>
  <c r="M18" i="19"/>
  <c r="M17" i="19"/>
  <c r="M16" i="19"/>
  <c r="M15" i="19"/>
  <c r="M14" i="19"/>
  <c r="M13" i="19"/>
  <c r="M12" i="19"/>
  <c r="M11" i="19"/>
  <c r="M10" i="19"/>
  <c r="M9" i="19"/>
  <c r="M8" i="19"/>
  <c r="M7" i="19"/>
  <c r="M6" i="19"/>
  <c r="M5" i="19"/>
  <c r="K20" i="19"/>
  <c r="K19" i="19"/>
  <c r="K18" i="19"/>
  <c r="K17" i="19"/>
  <c r="K16" i="19"/>
  <c r="K15" i="19"/>
  <c r="K14" i="19"/>
  <c r="K13" i="19"/>
  <c r="K12" i="19"/>
  <c r="K11" i="19"/>
  <c r="K10" i="19"/>
  <c r="K9" i="19"/>
  <c r="K8" i="19"/>
  <c r="K7" i="19"/>
  <c r="K6" i="19"/>
  <c r="K5" i="19"/>
  <c r="R30" i="11"/>
  <c r="T46" i="9"/>
  <c r="R33" i="11"/>
  <c r="T33" i="9"/>
  <c r="R37" i="11"/>
  <c r="B31" i="14"/>
  <c r="B29" i="14"/>
  <c r="B27" i="14"/>
  <c r="B25" i="14"/>
  <c r="B22" i="14"/>
  <c r="B20" i="14"/>
  <c r="B18" i="14"/>
  <c r="Q27" i="13"/>
  <c r="Q82" i="11"/>
  <c r="Q81" i="11"/>
  <c r="Q80" i="11"/>
  <c r="B26" i="13"/>
  <c r="B20" i="13"/>
  <c r="B14" i="13"/>
  <c r="P27" i="13"/>
  <c r="P68" i="11"/>
  <c r="O68" i="11"/>
  <c r="P48" i="11"/>
  <c r="O48" i="11"/>
  <c r="R47" i="11"/>
  <c r="N47" i="11"/>
  <c r="N48" i="11"/>
  <c r="L47" i="11"/>
  <c r="H47" i="11"/>
  <c r="Q47" i="11"/>
  <c r="M47" i="11"/>
  <c r="M48" i="11"/>
  <c r="K47" i="11"/>
  <c r="R82" i="11"/>
  <c r="R81" i="11"/>
  <c r="R80" i="11"/>
  <c r="R79" i="11"/>
  <c r="I47" i="3"/>
  <c r="Q41" i="18"/>
  <c r="N72" i="11"/>
  <c r="T72" i="11"/>
  <c r="B25" i="18"/>
  <c r="S25" i="9"/>
  <c r="Q35" i="11"/>
  <c r="B11" i="13"/>
  <c r="B41" i="18"/>
  <c r="B38" i="18"/>
  <c r="B35" i="18"/>
  <c r="P17" i="18"/>
  <c r="M65" i="11"/>
  <c r="M68" i="11" s="1"/>
  <c r="G14" i="19" s="1"/>
  <c r="P15" i="14"/>
  <c r="M55" i="11" s="1"/>
  <c r="P33" i="18"/>
  <c r="P44" i="18"/>
  <c r="D24" i="17"/>
  <c r="M74" i="11" s="1"/>
  <c r="D32" i="17"/>
  <c r="M75" i="11" s="1"/>
  <c r="D39" i="17"/>
  <c r="M76" i="11" s="1"/>
  <c r="D46" i="17"/>
  <c r="M77" i="11" s="1"/>
  <c r="D52" i="17"/>
  <c r="M78" i="11" s="1"/>
  <c r="D54" i="13"/>
  <c r="G20" i="19"/>
  <c r="N82" i="11"/>
  <c r="M82" i="11"/>
  <c r="N81" i="11"/>
  <c r="M81" i="11"/>
  <c r="N80" i="11"/>
  <c r="M80" i="11"/>
  <c r="N79" i="11"/>
  <c r="M79" i="11"/>
  <c r="N67" i="11"/>
  <c r="M67" i="11"/>
  <c r="M72" i="11"/>
  <c r="N71" i="11"/>
  <c r="M71" i="11"/>
  <c r="N70" i="11"/>
  <c r="N69" i="11"/>
  <c r="M69" i="11"/>
  <c r="M70" i="11"/>
  <c r="N66" i="11"/>
  <c r="M66" i="11"/>
  <c r="N63" i="11"/>
  <c r="N64" i="11"/>
  <c r="M63" i="11"/>
  <c r="M64" i="11" s="1"/>
  <c r="N61" i="11"/>
  <c r="M61" i="11"/>
  <c r="N60" i="11"/>
  <c r="M60" i="11"/>
  <c r="N59" i="11"/>
  <c r="M59" i="11"/>
  <c r="N58" i="11"/>
  <c r="M58" i="11"/>
  <c r="N57" i="11"/>
  <c r="M57" i="11"/>
  <c r="N56" i="11"/>
  <c r="M56" i="11"/>
  <c r="S56" i="11" s="1"/>
  <c r="E90" i="11"/>
  <c r="F90" i="11"/>
  <c r="E52" i="17"/>
  <c r="N78" i="11"/>
  <c r="E46" i="17"/>
  <c r="N77" i="11"/>
  <c r="E39" i="17"/>
  <c r="N76" i="11"/>
  <c r="E32" i="17"/>
  <c r="N75" i="11"/>
  <c r="E24" i="17"/>
  <c r="Q26" i="18"/>
  <c r="P26" i="18"/>
  <c r="Q17" i="18"/>
  <c r="N65" i="11"/>
  <c r="N68" i="11"/>
  <c r="Q15" i="14"/>
  <c r="N55" i="11"/>
  <c r="N62" i="11"/>
  <c r="P40" i="14"/>
  <c r="Q40" i="14"/>
  <c r="O21" i="3"/>
  <c r="L21" i="3"/>
  <c r="L38" i="3"/>
  <c r="I21" i="3"/>
  <c r="I39" i="3"/>
  <c r="I38" i="3"/>
  <c r="F21" i="3"/>
  <c r="F38" i="3"/>
  <c r="F39" i="3"/>
  <c r="G18" i="9"/>
  <c r="J18" i="9"/>
  <c r="M18" i="9"/>
  <c r="B18" i="9" s="1"/>
  <c r="K35" i="11"/>
  <c r="N26" i="18"/>
  <c r="M26" i="18"/>
  <c r="S24" i="15"/>
  <c r="Q49" i="11" s="1"/>
  <c r="S30" i="15"/>
  <c r="Q52" i="11" s="1"/>
  <c r="S36" i="15"/>
  <c r="Q53" i="11" s="1"/>
  <c r="S54" i="3"/>
  <c r="H33" i="18"/>
  <c r="K33" i="18"/>
  <c r="J69" i="11"/>
  <c r="J73" i="11"/>
  <c r="N33" i="18"/>
  <c r="L69" i="11"/>
  <c r="F70" i="11"/>
  <c r="H70" i="11"/>
  <c r="T70" i="11"/>
  <c r="J70" i="11"/>
  <c r="L70" i="11"/>
  <c r="R70" i="11"/>
  <c r="F71" i="11"/>
  <c r="H71" i="11"/>
  <c r="J71" i="11"/>
  <c r="L71" i="11"/>
  <c r="R71" i="11"/>
  <c r="F72" i="11"/>
  <c r="H72" i="11"/>
  <c r="J72" i="11"/>
  <c r="L72" i="11"/>
  <c r="R72" i="11"/>
  <c r="S52" i="17"/>
  <c r="S32" i="17"/>
  <c r="P32" i="17"/>
  <c r="Q46" i="17"/>
  <c r="T46" i="17"/>
  <c r="T27" i="13"/>
  <c r="Q39" i="17"/>
  <c r="R76" i="11"/>
  <c r="Q32" i="17"/>
  <c r="Q24" i="17"/>
  <c r="R74" i="11"/>
  <c r="Q52" i="17"/>
  <c r="R78" i="11"/>
  <c r="Q54" i="17"/>
  <c r="Q28" i="13"/>
  <c r="P52" i="17"/>
  <c r="Q78" i="11"/>
  <c r="E38" i="3"/>
  <c r="B38" i="3" s="1"/>
  <c r="E21" i="3"/>
  <c r="E9" i="11" s="1"/>
  <c r="H38" i="3"/>
  <c r="H21" i="3"/>
  <c r="G17" i="11"/>
  <c r="D5" i="19" s="1"/>
  <c r="N21" i="3"/>
  <c r="T27" i="3"/>
  <c r="T52" i="3"/>
  <c r="Q17" i="11"/>
  <c r="K21" i="3"/>
  <c r="K39" i="3"/>
  <c r="K38" i="3"/>
  <c r="S17" i="18"/>
  <c r="Q65" i="11"/>
  <c r="Q68" i="11"/>
  <c r="H14" i="19"/>
  <c r="Q66" i="11"/>
  <c r="Q67" i="11"/>
  <c r="M17" i="18"/>
  <c r="K65" i="11"/>
  <c r="K68" i="11" s="1"/>
  <c r="F14" i="19" s="1"/>
  <c r="K66" i="11"/>
  <c r="K67" i="11"/>
  <c r="J17" i="18"/>
  <c r="I65" i="11" s="1"/>
  <c r="I66" i="11"/>
  <c r="I67" i="11"/>
  <c r="G17" i="18"/>
  <c r="G65" i="11"/>
  <c r="G66" i="11"/>
  <c r="S66" i="11" s="1"/>
  <c r="G67" i="11"/>
  <c r="S67" i="11"/>
  <c r="E65" i="11"/>
  <c r="E66" i="11"/>
  <c r="E67" i="11"/>
  <c r="S21" i="8"/>
  <c r="Q39" i="11"/>
  <c r="H10" i="19"/>
  <c r="M21" i="8"/>
  <c r="J21" i="8"/>
  <c r="J54" i="8" s="1"/>
  <c r="I39" i="11"/>
  <c r="E10" i="19"/>
  <c r="S16" i="12"/>
  <c r="Q19" i="11"/>
  <c r="Q30" i="11"/>
  <c r="Q31" i="11"/>
  <c r="Q32" i="11"/>
  <c r="H7" i="19"/>
  <c r="S46" i="9"/>
  <c r="Q33" i="11"/>
  <c r="H8" i="19"/>
  <c r="Q34" i="11"/>
  <c r="Q36" i="11"/>
  <c r="S33" i="9"/>
  <c r="Q37" i="11"/>
  <c r="S18" i="10"/>
  <c r="S23" i="10"/>
  <c r="Q46" i="11"/>
  <c r="Q50" i="11"/>
  <c r="S15" i="14"/>
  <c r="Q55" i="11"/>
  <c r="S54" i="14"/>
  <c r="Q56" i="11"/>
  <c r="Q57" i="11"/>
  <c r="Q58" i="11"/>
  <c r="Q59" i="11"/>
  <c r="Q60" i="11"/>
  <c r="Q61" i="11"/>
  <c r="S33" i="18"/>
  <c r="Q70" i="11"/>
  <c r="Q71" i="11"/>
  <c r="Q72" i="11"/>
  <c r="P24" i="17"/>
  <c r="S24" i="17"/>
  <c r="P39" i="17"/>
  <c r="S39" i="17"/>
  <c r="Q76" i="11"/>
  <c r="P46" i="17"/>
  <c r="Q77" i="11"/>
  <c r="S46" i="17"/>
  <c r="Q79" i="11"/>
  <c r="Q21" i="11"/>
  <c r="Q22" i="11"/>
  <c r="Q23" i="11"/>
  <c r="Q24" i="11"/>
  <c r="Q26" i="11"/>
  <c r="Q29" i="11"/>
  <c r="H19" i="19"/>
  <c r="Q27" i="11"/>
  <c r="Q28" i="11"/>
  <c r="Q63" i="11"/>
  <c r="H20" i="19"/>
  <c r="K10" i="11"/>
  <c r="K11" i="11"/>
  <c r="K12" i="11"/>
  <c r="K13" i="11"/>
  <c r="K14" i="11"/>
  <c r="K15" i="11"/>
  <c r="K16" i="11"/>
  <c r="M19" i="12"/>
  <c r="M16" i="12"/>
  <c r="K30" i="11"/>
  <c r="K32" i="11" s="1"/>
  <c r="F7" i="19" s="1"/>
  <c r="K31" i="11"/>
  <c r="M46" i="9"/>
  <c r="K33" i="11" s="1"/>
  <c r="F8" i="19" s="1"/>
  <c r="M33" i="9"/>
  <c r="K37" i="11"/>
  <c r="M18" i="10"/>
  <c r="M23" i="10"/>
  <c r="K43" i="11" s="1"/>
  <c r="K49" i="11"/>
  <c r="M30" i="15"/>
  <c r="K52" i="11" s="1"/>
  <c r="M36" i="15"/>
  <c r="K53" i="11" s="1"/>
  <c r="M15" i="14"/>
  <c r="M54" i="14" s="1"/>
  <c r="K56" i="11"/>
  <c r="K57" i="11"/>
  <c r="K58" i="11"/>
  <c r="K59" i="11"/>
  <c r="K60" i="11"/>
  <c r="K61" i="11"/>
  <c r="K69" i="11"/>
  <c r="K70" i="11"/>
  <c r="K71" i="11"/>
  <c r="K72" i="11"/>
  <c r="M24" i="17"/>
  <c r="K74" i="11" s="1"/>
  <c r="M32" i="17"/>
  <c r="K75" i="11"/>
  <c r="M39" i="17"/>
  <c r="K76" i="11"/>
  <c r="M46" i="17"/>
  <c r="K77" i="11"/>
  <c r="M52" i="17"/>
  <c r="K78" i="11" s="1"/>
  <c r="K79" i="11"/>
  <c r="K80" i="11"/>
  <c r="K81" i="11"/>
  <c r="S81" i="11" s="1"/>
  <c r="K82" i="11"/>
  <c r="K21" i="11"/>
  <c r="K22" i="11"/>
  <c r="K25" i="11"/>
  <c r="F18" i="19"/>
  <c r="K23" i="11"/>
  <c r="K24" i="11"/>
  <c r="K26" i="11"/>
  <c r="K29" i="11"/>
  <c r="F19" i="19"/>
  <c r="K27" i="11"/>
  <c r="K28" i="11"/>
  <c r="K63" i="11"/>
  <c r="I11" i="11"/>
  <c r="I12" i="11"/>
  <c r="I13" i="11"/>
  <c r="I14" i="11"/>
  <c r="I15" i="11"/>
  <c r="I16" i="11"/>
  <c r="J16" i="12"/>
  <c r="I19" i="11" s="1"/>
  <c r="I20" i="11" s="1"/>
  <c r="E6" i="19" s="1"/>
  <c r="I30" i="11"/>
  <c r="I32" i="11" s="1"/>
  <c r="E7" i="19" s="1"/>
  <c r="I31" i="11"/>
  <c r="J46" i="9"/>
  <c r="I33" i="11" s="1"/>
  <c r="E8" i="19" s="1"/>
  <c r="J38" i="9"/>
  <c r="B38" i="9" s="1"/>
  <c r="J33" i="9"/>
  <c r="I37" i="11"/>
  <c r="J18" i="10"/>
  <c r="J23" i="10"/>
  <c r="I43" i="11" s="1"/>
  <c r="I49" i="11"/>
  <c r="J41" i="15"/>
  <c r="I50" i="11" s="1"/>
  <c r="J30" i="15"/>
  <c r="J36" i="15"/>
  <c r="J15" i="14"/>
  <c r="I56" i="11"/>
  <c r="I57" i="11"/>
  <c r="I58" i="11"/>
  <c r="S58" i="11" s="1"/>
  <c r="I59" i="11"/>
  <c r="I60" i="11"/>
  <c r="I61" i="11"/>
  <c r="J33" i="18"/>
  <c r="I69" i="11"/>
  <c r="I70" i="11"/>
  <c r="I71" i="11"/>
  <c r="I73" i="11" s="1"/>
  <c r="E16" i="19" s="1"/>
  <c r="I72" i="11"/>
  <c r="J24" i="17"/>
  <c r="I74" i="11" s="1"/>
  <c r="J32" i="17"/>
  <c r="I75" i="11"/>
  <c r="J39" i="17"/>
  <c r="I76" i="11"/>
  <c r="J52" i="17"/>
  <c r="I78" i="11"/>
  <c r="I79" i="11"/>
  <c r="I80" i="11"/>
  <c r="I81" i="11"/>
  <c r="I82" i="11"/>
  <c r="I21" i="11"/>
  <c r="I25" i="11"/>
  <c r="E18" i="19"/>
  <c r="I22" i="11"/>
  <c r="I23" i="11"/>
  <c r="I24" i="11"/>
  <c r="I26" i="11"/>
  <c r="I27" i="11"/>
  <c r="S27" i="11" s="1"/>
  <c r="I28" i="11"/>
  <c r="I63" i="11"/>
  <c r="I64" i="11" s="1"/>
  <c r="G10" i="11"/>
  <c r="G11" i="11"/>
  <c r="G12" i="11"/>
  <c r="G13" i="11"/>
  <c r="G14" i="11"/>
  <c r="G15" i="11"/>
  <c r="G16" i="11"/>
  <c r="G16" i="12"/>
  <c r="G19" i="11" s="1"/>
  <c r="G20" i="11" s="1"/>
  <c r="D6" i="19" s="1"/>
  <c r="G30" i="11"/>
  <c r="G31" i="11"/>
  <c r="G46" i="9"/>
  <c r="G33" i="9"/>
  <c r="G21" i="8"/>
  <c r="G54" i="8" s="1"/>
  <c r="G39" i="11"/>
  <c r="D10" i="19" s="1"/>
  <c r="G49" i="11"/>
  <c r="G50" i="11"/>
  <c r="G52" i="11"/>
  <c r="G53" i="11"/>
  <c r="G15" i="14"/>
  <c r="G55" i="11" s="1"/>
  <c r="G56" i="11"/>
  <c r="G57" i="11"/>
  <c r="G58" i="11"/>
  <c r="G59" i="11"/>
  <c r="G60" i="11"/>
  <c r="G61" i="11"/>
  <c r="S61" i="11"/>
  <c r="G33" i="18"/>
  <c r="G69" i="11" s="1"/>
  <c r="G70" i="11"/>
  <c r="G71" i="11"/>
  <c r="S71" i="11" s="1"/>
  <c r="G72" i="11"/>
  <c r="G24" i="17"/>
  <c r="G74" i="11"/>
  <c r="G32" i="17"/>
  <c r="G75" i="11"/>
  <c r="G39" i="17"/>
  <c r="G76" i="11"/>
  <c r="G46" i="17"/>
  <c r="G77" i="11"/>
  <c r="G52" i="17"/>
  <c r="G78" i="11" s="1"/>
  <c r="G79" i="11"/>
  <c r="G80" i="11"/>
  <c r="G81" i="11"/>
  <c r="G82" i="11"/>
  <c r="G21" i="11"/>
  <c r="G22" i="11"/>
  <c r="G23" i="11"/>
  <c r="G24" i="11"/>
  <c r="G25" i="11" s="1"/>
  <c r="D18" i="19" s="1"/>
  <c r="G26" i="11"/>
  <c r="G27" i="11"/>
  <c r="G28" i="11"/>
  <c r="G29" i="11" s="1"/>
  <c r="G63" i="11"/>
  <c r="D20" i="19" s="1"/>
  <c r="E11" i="11"/>
  <c r="S11" i="11"/>
  <c r="E14" i="11"/>
  <c r="S14" i="11" s="1"/>
  <c r="E15" i="11"/>
  <c r="S15" i="11"/>
  <c r="E16" i="11"/>
  <c r="S16" i="11" s="1"/>
  <c r="S10" i="11"/>
  <c r="E12" i="11"/>
  <c r="E13" i="11"/>
  <c r="S13" i="11" s="1"/>
  <c r="D19" i="12"/>
  <c r="E18" i="11" s="1"/>
  <c r="S18" i="11" s="1"/>
  <c r="D16" i="12"/>
  <c r="E19" i="11" s="1"/>
  <c r="E30" i="11"/>
  <c r="E31" i="11"/>
  <c r="S31" i="11" s="1"/>
  <c r="D46" i="9"/>
  <c r="E33" i="11"/>
  <c r="C8" i="19"/>
  <c r="D38" i="9"/>
  <c r="E34" i="11"/>
  <c r="D18" i="9"/>
  <c r="E35" i="11"/>
  <c r="D28" i="9"/>
  <c r="D39" i="9" s="1"/>
  <c r="D33" i="9"/>
  <c r="E37" i="11"/>
  <c r="D18" i="10"/>
  <c r="E49" i="11"/>
  <c r="E50" i="11"/>
  <c r="E52" i="11"/>
  <c r="E53" i="11"/>
  <c r="E54" i="11" s="1"/>
  <c r="C13" i="19" s="1"/>
  <c r="D15" i="14"/>
  <c r="E56" i="11"/>
  <c r="E57" i="11"/>
  <c r="E58" i="11"/>
  <c r="E59" i="11"/>
  <c r="E60" i="11"/>
  <c r="E61" i="11"/>
  <c r="E70" i="11"/>
  <c r="E71" i="11"/>
  <c r="E72" i="11"/>
  <c r="E83" i="11"/>
  <c r="E21" i="11"/>
  <c r="E22" i="11"/>
  <c r="E23" i="11"/>
  <c r="S23" i="11" s="1"/>
  <c r="E24" i="11"/>
  <c r="E26" i="11"/>
  <c r="E29" i="11" s="1"/>
  <c r="C19" i="19" s="1"/>
  <c r="E27" i="11"/>
  <c r="E28" i="11"/>
  <c r="E63" i="11"/>
  <c r="C20" i="19"/>
  <c r="S27" i="13"/>
  <c r="K26" i="18"/>
  <c r="K17" i="18"/>
  <c r="K54" i="18"/>
  <c r="K44" i="18"/>
  <c r="K46" i="18"/>
  <c r="H17" i="18"/>
  <c r="H26" i="18"/>
  <c r="H44" i="18"/>
  <c r="N17" i="18"/>
  <c r="N44" i="18"/>
  <c r="N46" i="18"/>
  <c r="Q33" i="18"/>
  <c r="J26" i="18"/>
  <c r="D21" i="8"/>
  <c r="E64" i="11"/>
  <c r="D23" i="10"/>
  <c r="B23" i="10" s="1"/>
  <c r="G38" i="9"/>
  <c r="J25" i="9"/>
  <c r="I35" i="11"/>
  <c r="Q64" i="11"/>
  <c r="S49" i="10"/>
  <c r="F83" i="11"/>
  <c r="F66" i="11"/>
  <c r="F67" i="11"/>
  <c r="F63" i="11"/>
  <c r="E15" i="14"/>
  <c r="F56" i="11"/>
  <c r="F57" i="11"/>
  <c r="F58" i="11"/>
  <c r="F59" i="11"/>
  <c r="F60" i="11"/>
  <c r="F61" i="11"/>
  <c r="T61" i="11"/>
  <c r="F52" i="11"/>
  <c r="F53" i="11"/>
  <c r="F49" i="11"/>
  <c r="F50" i="11"/>
  <c r="E18" i="10"/>
  <c r="E23" i="10"/>
  <c r="E38" i="9"/>
  <c r="F34" i="11" s="1"/>
  <c r="E18" i="9"/>
  <c r="F35" i="11"/>
  <c r="E25" i="9"/>
  <c r="E28" i="9"/>
  <c r="F36" i="11"/>
  <c r="E33" i="9"/>
  <c r="F37" i="11"/>
  <c r="T37" i="11"/>
  <c r="F30" i="11"/>
  <c r="F32" i="11" s="1"/>
  <c r="F31" i="11"/>
  <c r="F26" i="11"/>
  <c r="F27" i="11"/>
  <c r="F28" i="11"/>
  <c r="F29" i="11" s="1"/>
  <c r="F21" i="11"/>
  <c r="T21" i="11"/>
  <c r="F22" i="11"/>
  <c r="T22" i="11"/>
  <c r="F23" i="11"/>
  <c r="F24" i="11"/>
  <c r="E19" i="12"/>
  <c r="F18" i="11"/>
  <c r="E16" i="12"/>
  <c r="F10" i="11"/>
  <c r="F11" i="11"/>
  <c r="F12" i="11"/>
  <c r="F13" i="11"/>
  <c r="T13" i="11"/>
  <c r="F14" i="11"/>
  <c r="T14" i="11"/>
  <c r="F15" i="11"/>
  <c r="T15" i="11"/>
  <c r="F16" i="11"/>
  <c r="E46" i="9"/>
  <c r="F33" i="11"/>
  <c r="T33" i="11"/>
  <c r="F65" i="11"/>
  <c r="H24" i="17"/>
  <c r="H74" i="11"/>
  <c r="H32" i="17"/>
  <c r="H75" i="11"/>
  <c r="H39" i="17"/>
  <c r="H76" i="11"/>
  <c r="H46" i="17"/>
  <c r="H77" i="11"/>
  <c r="H52" i="17"/>
  <c r="H78" i="11"/>
  <c r="T78" i="11"/>
  <c r="H79" i="11"/>
  <c r="H80" i="11"/>
  <c r="H81" i="11"/>
  <c r="H82" i="11"/>
  <c r="T82" i="11"/>
  <c r="H66" i="11"/>
  <c r="H67" i="11"/>
  <c r="H63" i="11"/>
  <c r="H64" i="11"/>
  <c r="H15" i="14"/>
  <c r="H55" i="11"/>
  <c r="H56" i="11"/>
  <c r="H57" i="11"/>
  <c r="H58" i="11"/>
  <c r="H59" i="11"/>
  <c r="T59" i="11"/>
  <c r="H60" i="11"/>
  <c r="H61" i="11"/>
  <c r="H30" i="15"/>
  <c r="H52" i="11" s="1"/>
  <c r="H36" i="15"/>
  <c r="H53" i="11" s="1"/>
  <c r="H49" i="11"/>
  <c r="H41" i="15"/>
  <c r="H50" i="11" s="1"/>
  <c r="H18" i="10"/>
  <c r="H49" i="10"/>
  <c r="H23" i="10"/>
  <c r="H38" i="9"/>
  <c r="H34" i="11" s="1"/>
  <c r="H38" i="11" s="1"/>
  <c r="H18" i="9"/>
  <c r="H33" i="9"/>
  <c r="H37" i="11"/>
  <c r="H30" i="11"/>
  <c r="H32" i="11" s="1"/>
  <c r="H31" i="11"/>
  <c r="H26" i="11"/>
  <c r="H29" i="11" s="1"/>
  <c r="H27" i="11"/>
  <c r="T27" i="11"/>
  <c r="H28" i="11"/>
  <c r="H21" i="11"/>
  <c r="H22" i="11"/>
  <c r="H23" i="11"/>
  <c r="H24" i="11"/>
  <c r="H25" i="11"/>
  <c r="H16" i="12"/>
  <c r="H19" i="11"/>
  <c r="H10" i="11"/>
  <c r="H11" i="11"/>
  <c r="H12" i="11"/>
  <c r="H13" i="11"/>
  <c r="H14" i="11"/>
  <c r="H15" i="11"/>
  <c r="H16" i="11"/>
  <c r="H46" i="9"/>
  <c r="H33" i="11"/>
  <c r="H21" i="8"/>
  <c r="H65" i="11"/>
  <c r="H68" i="11"/>
  <c r="K24" i="17"/>
  <c r="J74" i="11"/>
  <c r="K32" i="17"/>
  <c r="J75" i="11"/>
  <c r="K39" i="17"/>
  <c r="J76" i="11"/>
  <c r="K46" i="17"/>
  <c r="J77" i="11"/>
  <c r="J83" i="11"/>
  <c r="K52" i="17"/>
  <c r="J78" i="11"/>
  <c r="J79" i="11"/>
  <c r="J80" i="11"/>
  <c r="J81" i="11"/>
  <c r="J82" i="11"/>
  <c r="J66" i="11"/>
  <c r="J67" i="11"/>
  <c r="T67" i="11"/>
  <c r="J63" i="11"/>
  <c r="J64" i="11"/>
  <c r="K15" i="14"/>
  <c r="J55" i="11"/>
  <c r="J62" i="11"/>
  <c r="J56" i="11"/>
  <c r="J57" i="11"/>
  <c r="J58" i="11"/>
  <c r="T58" i="11"/>
  <c r="J59" i="11"/>
  <c r="J60" i="11"/>
  <c r="J61" i="11"/>
  <c r="K30" i="15"/>
  <c r="J52" i="11" s="1"/>
  <c r="K36" i="15"/>
  <c r="J53" i="11" s="1"/>
  <c r="J49" i="11"/>
  <c r="K41" i="15"/>
  <c r="J50" i="11" s="1"/>
  <c r="K18" i="10"/>
  <c r="K49" i="10"/>
  <c r="K23" i="10"/>
  <c r="K38" i="9"/>
  <c r="J34" i="11" s="1"/>
  <c r="J38" i="11" s="1"/>
  <c r="K18" i="9"/>
  <c r="K25" i="9"/>
  <c r="K33" i="9"/>
  <c r="J37" i="11"/>
  <c r="J30" i="11"/>
  <c r="J31" i="11"/>
  <c r="J26" i="11"/>
  <c r="J27" i="11"/>
  <c r="J28" i="11"/>
  <c r="J21" i="11"/>
  <c r="J22" i="11"/>
  <c r="J23" i="11"/>
  <c r="J24" i="11"/>
  <c r="K16" i="12"/>
  <c r="J19" i="11"/>
  <c r="J10" i="11"/>
  <c r="J11" i="11"/>
  <c r="J12" i="11"/>
  <c r="J13" i="11"/>
  <c r="J14" i="11"/>
  <c r="J15" i="11"/>
  <c r="J16" i="11"/>
  <c r="K46" i="9"/>
  <c r="J33" i="11"/>
  <c r="K21" i="8"/>
  <c r="J39" i="11"/>
  <c r="J65" i="11"/>
  <c r="N24" i="17"/>
  <c r="L74" i="11"/>
  <c r="N32" i="17"/>
  <c r="L75" i="11"/>
  <c r="N39" i="17"/>
  <c r="L76" i="11"/>
  <c r="N46" i="17"/>
  <c r="L77" i="11"/>
  <c r="N52" i="17"/>
  <c r="L78" i="11"/>
  <c r="L79" i="11"/>
  <c r="L80" i="11"/>
  <c r="L81" i="11"/>
  <c r="L82" i="11"/>
  <c r="L66" i="11"/>
  <c r="L67" i="11"/>
  <c r="L63" i="11"/>
  <c r="L64" i="11"/>
  <c r="N15" i="14"/>
  <c r="L56" i="11"/>
  <c r="L57" i="11"/>
  <c r="L58" i="11"/>
  <c r="L59" i="11"/>
  <c r="L60" i="11"/>
  <c r="L61" i="11"/>
  <c r="N30" i="15"/>
  <c r="L52" i="11" s="1"/>
  <c r="N36" i="15"/>
  <c r="L53" i="11" s="1"/>
  <c r="L49" i="11"/>
  <c r="N41" i="15"/>
  <c r="L50" i="11" s="1"/>
  <c r="N18" i="10"/>
  <c r="N23" i="10"/>
  <c r="N18" i="9"/>
  <c r="L35" i="11"/>
  <c r="N33" i="9"/>
  <c r="L37" i="11"/>
  <c r="L30" i="11"/>
  <c r="L32" i="11" s="1"/>
  <c r="L31" i="11"/>
  <c r="L26" i="11"/>
  <c r="L29" i="11"/>
  <c r="L27" i="11"/>
  <c r="L28" i="11"/>
  <c r="L21" i="11"/>
  <c r="L22" i="11"/>
  <c r="L23" i="11"/>
  <c r="L24" i="11"/>
  <c r="N19" i="12"/>
  <c r="L18" i="11"/>
  <c r="L20" i="11"/>
  <c r="N16" i="12"/>
  <c r="L19" i="11"/>
  <c r="L10" i="11"/>
  <c r="L11" i="11"/>
  <c r="L17" i="11"/>
  <c r="L12" i="11"/>
  <c r="L13" i="11"/>
  <c r="L14" i="11"/>
  <c r="L15" i="11"/>
  <c r="L16" i="11"/>
  <c r="N46" i="9"/>
  <c r="L33" i="11"/>
  <c r="N21" i="8"/>
  <c r="L39" i="11"/>
  <c r="M17" i="11"/>
  <c r="M54" i="11"/>
  <c r="M51" i="11"/>
  <c r="M38" i="11"/>
  <c r="M32" i="11"/>
  <c r="M29" i="11"/>
  <c r="M25" i="11"/>
  <c r="M20" i="11"/>
  <c r="N17" i="11"/>
  <c r="N10" i="11"/>
  <c r="N11" i="11"/>
  <c r="N12" i="11"/>
  <c r="N13" i="11"/>
  <c r="N14" i="11"/>
  <c r="N15" i="11"/>
  <c r="N16" i="11"/>
  <c r="N54" i="11"/>
  <c r="N51" i="11"/>
  <c r="N38" i="11"/>
  <c r="N32" i="11"/>
  <c r="N29" i="11"/>
  <c r="N25" i="11"/>
  <c r="N20" i="11"/>
  <c r="T24" i="17"/>
  <c r="T32" i="17"/>
  <c r="R75" i="11"/>
  <c r="R83" i="11"/>
  <c r="T39" i="17"/>
  <c r="T52" i="17"/>
  <c r="R66" i="11"/>
  <c r="R67" i="11"/>
  <c r="R63" i="11"/>
  <c r="R64" i="11"/>
  <c r="R56" i="11"/>
  <c r="R57" i="11"/>
  <c r="R58" i="11"/>
  <c r="R59" i="11"/>
  <c r="R60" i="11"/>
  <c r="R61" i="11"/>
  <c r="R50" i="11"/>
  <c r="R46" i="11"/>
  <c r="R34" i="11"/>
  <c r="R36" i="11"/>
  <c r="R31" i="11"/>
  <c r="T31" i="11"/>
  <c r="R26" i="11"/>
  <c r="R29" i="11"/>
  <c r="R27" i="11"/>
  <c r="R28" i="11"/>
  <c r="R21" i="11"/>
  <c r="R22" i="11"/>
  <c r="R23" i="11"/>
  <c r="R24" i="11"/>
  <c r="O83" i="11"/>
  <c r="O73" i="11"/>
  <c r="O64" i="11"/>
  <c r="O62" i="11"/>
  <c r="O54" i="11"/>
  <c r="O51" i="11"/>
  <c r="O38" i="11"/>
  <c r="O32" i="11"/>
  <c r="O29" i="11"/>
  <c r="O25" i="11"/>
  <c r="O20" i="11"/>
  <c r="O17" i="11"/>
  <c r="P83" i="11"/>
  <c r="P73" i="11"/>
  <c r="P64" i="11"/>
  <c r="P62" i="11"/>
  <c r="P54" i="11"/>
  <c r="P51" i="11"/>
  <c r="P38" i="11"/>
  <c r="P32" i="11"/>
  <c r="P29" i="11"/>
  <c r="P25" i="11"/>
  <c r="P20" i="11"/>
  <c r="P17" i="11"/>
  <c r="N38" i="3"/>
  <c r="O38" i="3"/>
  <c r="O39" i="3"/>
  <c r="H47" i="3"/>
  <c r="H52" i="3"/>
  <c r="E47" i="3"/>
  <c r="A47" i="3" s="1"/>
  <c r="K47" i="3"/>
  <c r="Q47" i="3"/>
  <c r="Q52" i="3"/>
  <c r="R47" i="3"/>
  <c r="R52" i="3"/>
  <c r="F47" i="3"/>
  <c r="F51" i="3"/>
  <c r="I51" i="3"/>
  <c r="L47" i="3"/>
  <c r="L51" i="3"/>
  <c r="O51" i="3"/>
  <c r="U27" i="3"/>
  <c r="U52" i="3"/>
  <c r="E51" i="3"/>
  <c r="E89" i="11" s="1"/>
  <c r="C37" i="3"/>
  <c r="C35" i="3"/>
  <c r="C31" i="3"/>
  <c r="C29" i="3"/>
  <c r="C27" i="3"/>
  <c r="C25" i="3"/>
  <c r="C23" i="3"/>
  <c r="H51" i="3"/>
  <c r="K51" i="3"/>
  <c r="I89" i="11"/>
  <c r="N51" i="3"/>
  <c r="R2" i="3"/>
  <c r="M2" i="3"/>
  <c r="I2" i="3"/>
  <c r="A2" i="3"/>
  <c r="T4" i="11"/>
  <c r="T2" i="13" s="1"/>
  <c r="E29" i="12"/>
  <c r="E57" i="12" s="1"/>
  <c r="E55" i="12"/>
  <c r="H19" i="12"/>
  <c r="H20" i="12"/>
  <c r="H18" i="11"/>
  <c r="H29" i="12"/>
  <c r="H57" i="12" s="1"/>
  <c r="H55" i="12"/>
  <c r="K19" i="12"/>
  <c r="K29" i="12"/>
  <c r="K55" i="12"/>
  <c r="N29" i="12"/>
  <c r="N55" i="12"/>
  <c r="Q55" i="12"/>
  <c r="Q57" i="12"/>
  <c r="T19" i="12"/>
  <c r="R18" i="11"/>
  <c r="T16" i="12"/>
  <c r="R19" i="11"/>
  <c r="T29" i="12"/>
  <c r="T55" i="12"/>
  <c r="E55" i="9"/>
  <c r="H28" i="9"/>
  <c r="H36" i="11"/>
  <c r="T36" i="11"/>
  <c r="H25" i="9"/>
  <c r="H35" i="11"/>
  <c r="H55" i="9"/>
  <c r="K28" i="9"/>
  <c r="K55" i="9"/>
  <c r="N38" i="9"/>
  <c r="N28" i="9"/>
  <c r="L36" i="11"/>
  <c r="N25" i="9"/>
  <c r="N55" i="9"/>
  <c r="N57" i="9" s="1"/>
  <c r="T25" i="9"/>
  <c r="R35" i="11"/>
  <c r="R38" i="11"/>
  <c r="E21" i="8"/>
  <c r="F39" i="11"/>
  <c r="F46" i="11"/>
  <c r="T21" i="8"/>
  <c r="R39" i="11"/>
  <c r="N49" i="10"/>
  <c r="T18" i="10"/>
  <c r="T23" i="10"/>
  <c r="T49" i="10"/>
  <c r="T24" i="15"/>
  <c r="R49" i="11" s="1"/>
  <c r="T30" i="15"/>
  <c r="R52" i="11" s="1"/>
  <c r="T36" i="15"/>
  <c r="R53" i="11" s="1"/>
  <c r="E40" i="14"/>
  <c r="E54" i="14" s="1"/>
  <c r="M3" i="14" s="1"/>
  <c r="F56" i="14" s="1"/>
  <c r="H40" i="14"/>
  <c r="H54" i="14"/>
  <c r="K40" i="14"/>
  <c r="N40" i="14"/>
  <c r="T15" i="14"/>
  <c r="T54" i="14"/>
  <c r="R55" i="11"/>
  <c r="R62" i="11"/>
  <c r="E33" i="18"/>
  <c r="F69" i="11"/>
  <c r="F73" i="11"/>
  <c r="E44" i="18"/>
  <c r="Q44" i="18"/>
  <c r="Q46" i="18"/>
  <c r="T17" i="18"/>
  <c r="T26" i="18"/>
  <c r="T33" i="18"/>
  <c r="R69" i="11"/>
  <c r="R73" i="11"/>
  <c r="T44" i="18"/>
  <c r="K54" i="17"/>
  <c r="E27" i="13"/>
  <c r="E54" i="13"/>
  <c r="H27" i="13"/>
  <c r="H44" i="13"/>
  <c r="H90" i="11" s="1"/>
  <c r="K27" i="13"/>
  <c r="K54" i="13"/>
  <c r="K44" i="13"/>
  <c r="J90" i="11" s="1"/>
  <c r="J91" i="11" s="1"/>
  <c r="N27" i="13"/>
  <c r="N44" i="13"/>
  <c r="L90" i="11"/>
  <c r="L91" i="11" s="1"/>
  <c r="Q44" i="13"/>
  <c r="T44" i="13"/>
  <c r="T54" i="13"/>
  <c r="S44" i="13"/>
  <c r="Q90" i="11" s="1"/>
  <c r="Q91" i="11" s="1"/>
  <c r="P44" i="13"/>
  <c r="P54" i="13"/>
  <c r="M27" i="13"/>
  <c r="M44" i="13"/>
  <c r="M54" i="13" s="1"/>
  <c r="K90" i="11"/>
  <c r="K91" i="11"/>
  <c r="J27" i="13"/>
  <c r="J44" i="13"/>
  <c r="J54" i="13" s="1"/>
  <c r="G27" i="13"/>
  <c r="G44" i="13"/>
  <c r="R56" i="13"/>
  <c r="Q2" i="13"/>
  <c r="L2" i="13"/>
  <c r="H2" i="13"/>
  <c r="A2" i="13"/>
  <c r="D29" i="12"/>
  <c r="P16" i="12"/>
  <c r="G19" i="12"/>
  <c r="J19" i="12"/>
  <c r="S19" i="12"/>
  <c r="Q19" i="12"/>
  <c r="P19" i="12"/>
  <c r="Q16" i="12"/>
  <c r="B24" i="12"/>
  <c r="B36" i="12"/>
  <c r="S29" i="12"/>
  <c r="S55" i="12"/>
  <c r="P55" i="12"/>
  <c r="P57" i="12"/>
  <c r="M29" i="12"/>
  <c r="M55" i="12"/>
  <c r="J29" i="12"/>
  <c r="J55" i="12"/>
  <c r="G29" i="12"/>
  <c r="A55" i="12"/>
  <c r="B54" i="12"/>
  <c r="B41" i="12"/>
  <c r="B38" i="12"/>
  <c r="B28" i="12"/>
  <c r="B26" i="12"/>
  <c r="R59" i="12"/>
  <c r="Q2" i="12"/>
  <c r="L2" i="12"/>
  <c r="H2" i="12"/>
  <c r="A2" i="12"/>
  <c r="D55" i="9"/>
  <c r="S55" i="9"/>
  <c r="Q55" i="9"/>
  <c r="P55" i="9"/>
  <c r="M55" i="9"/>
  <c r="A55" i="9" s="1"/>
  <c r="J55" i="9"/>
  <c r="G55" i="9"/>
  <c r="G28" i="9"/>
  <c r="G36" i="11"/>
  <c r="G39" i="9"/>
  <c r="J28" i="9"/>
  <c r="I36" i="11"/>
  <c r="M38" i="9"/>
  <c r="K34" i="11"/>
  <c r="M28" i="9"/>
  <c r="K36" i="11"/>
  <c r="M25" i="9"/>
  <c r="H2" i="9"/>
  <c r="R59" i="9"/>
  <c r="Q2" i="9"/>
  <c r="L2" i="9"/>
  <c r="A2" i="9"/>
  <c r="E46" i="11"/>
  <c r="R56" i="8"/>
  <c r="Q2" i="8"/>
  <c r="L2" i="8"/>
  <c r="H2" i="8"/>
  <c r="A2" i="8"/>
  <c r="M49" i="10"/>
  <c r="R60" i="10"/>
  <c r="Q2" i="10"/>
  <c r="L2" i="10"/>
  <c r="H2" i="10"/>
  <c r="A2" i="10"/>
  <c r="M41" i="15"/>
  <c r="B41" i="15" s="1"/>
  <c r="R56" i="15"/>
  <c r="Q2" i="15"/>
  <c r="L2" i="15"/>
  <c r="H2" i="15"/>
  <c r="A2" i="15"/>
  <c r="M40" i="14"/>
  <c r="J40" i="14"/>
  <c r="G40" i="14"/>
  <c r="G54" i="14" s="1"/>
  <c r="D40" i="14"/>
  <c r="R56" i="14"/>
  <c r="Q2" i="14"/>
  <c r="L2" i="14"/>
  <c r="H2" i="14"/>
  <c r="A2" i="14"/>
  <c r="S44" i="18"/>
  <c r="S26" i="18"/>
  <c r="M44" i="18"/>
  <c r="J44" i="18"/>
  <c r="J46" i="18" s="1"/>
  <c r="J54" i="18" s="1"/>
  <c r="G26" i="18"/>
  <c r="A26" i="18"/>
  <c r="G44" i="18"/>
  <c r="D44" i="18"/>
  <c r="D46" i="18"/>
  <c r="D33" i="18"/>
  <c r="E69" i="11"/>
  <c r="B21" i="18"/>
  <c r="R56" i="18"/>
  <c r="Q2" i="18"/>
  <c r="L2" i="18"/>
  <c r="H2" i="18"/>
  <c r="A2" i="18"/>
  <c r="R56" i="17"/>
  <c r="Q2" i="17"/>
  <c r="L2" i="17"/>
  <c r="H2" i="17"/>
  <c r="A2" i="17"/>
  <c r="T10" i="11"/>
  <c r="T11" i="11"/>
  <c r="T81" i="11"/>
  <c r="T80" i="11"/>
  <c r="T57" i="11"/>
  <c r="R88" i="11"/>
  <c r="Q88" i="11"/>
  <c r="P88" i="11"/>
  <c r="O88" i="11"/>
  <c r="N86" i="11"/>
  <c r="N88" i="11"/>
  <c r="N91" i="11"/>
  <c r="N87" i="11"/>
  <c r="N89" i="11"/>
  <c r="M88" i="11"/>
  <c r="M89" i="11"/>
  <c r="L86" i="11"/>
  <c r="L88" i="11"/>
  <c r="L87" i="11"/>
  <c r="K86" i="11"/>
  <c r="K87" i="11"/>
  <c r="J86" i="11"/>
  <c r="J88" i="11"/>
  <c r="J87" i="11"/>
  <c r="I86" i="11"/>
  <c r="I88" i="11" s="1"/>
  <c r="I87" i="11"/>
  <c r="H86" i="11"/>
  <c r="H87" i="11"/>
  <c r="H88" i="11"/>
  <c r="G86" i="11"/>
  <c r="G88" i="11"/>
  <c r="G87" i="11"/>
  <c r="G89" i="11"/>
  <c r="F86" i="11"/>
  <c r="F88" i="11"/>
  <c r="F87" i="11"/>
  <c r="F89" i="11"/>
  <c r="E86" i="11"/>
  <c r="E87" i="11"/>
  <c r="S87" i="11" s="1"/>
  <c r="H20" i="11"/>
  <c r="T54" i="17"/>
  <c r="T28" i="13"/>
  <c r="J36" i="11"/>
  <c r="L55" i="11"/>
  <c r="L62" i="11"/>
  <c r="N54" i="14"/>
  <c r="H62" i="11"/>
  <c r="F91" i="11"/>
  <c r="J89" i="11"/>
  <c r="T66" i="11"/>
  <c r="D54" i="8"/>
  <c r="K28" i="13"/>
  <c r="T46" i="18"/>
  <c r="T54" i="18"/>
  <c r="T54" i="8"/>
  <c r="E54" i="8"/>
  <c r="T20" i="12"/>
  <c r="T57" i="12"/>
  <c r="F19" i="11"/>
  <c r="E20" i="12"/>
  <c r="T71" i="11"/>
  <c r="L73" i="11"/>
  <c r="K88" i="11"/>
  <c r="R20" i="11"/>
  <c r="F55" i="11"/>
  <c r="E39" i="11"/>
  <c r="C10" i="19"/>
  <c r="R65" i="11"/>
  <c r="R68" i="11"/>
  <c r="J29" i="11"/>
  <c r="H39" i="11"/>
  <c r="T39" i="11"/>
  <c r="T75" i="11"/>
  <c r="F68" i="11"/>
  <c r="F64" i="11"/>
  <c r="T63" i="11"/>
  <c r="T64" i="11"/>
  <c r="E55" i="11"/>
  <c r="E62" i="11"/>
  <c r="C15" i="19"/>
  <c r="N74" i="11"/>
  <c r="E54" i="17"/>
  <c r="M91" i="11"/>
  <c r="O52" i="3"/>
  <c r="L89" i="11"/>
  <c r="L25" i="11"/>
  <c r="L83" i="11"/>
  <c r="J25" i="11"/>
  <c r="K54" i="14"/>
  <c r="T28" i="11"/>
  <c r="Q54" i="14"/>
  <c r="N20" i="12"/>
  <c r="N57" i="12"/>
  <c r="R25" i="11"/>
  <c r="J35" i="11"/>
  <c r="T79" i="11"/>
  <c r="T23" i="11"/>
  <c r="T16" i="11"/>
  <c r="T12" i="11"/>
  <c r="T60" i="11"/>
  <c r="T56" i="11"/>
  <c r="R77" i="11"/>
  <c r="T77" i="11"/>
  <c r="H17" i="11"/>
  <c r="N83" i="11"/>
  <c r="T74" i="11"/>
  <c r="F62" i="11"/>
  <c r="E73" i="11"/>
  <c r="T19" i="11"/>
  <c r="F20" i="11"/>
  <c r="E28" i="13"/>
  <c r="C16" i="19"/>
  <c r="S39" i="9"/>
  <c r="K19" i="11"/>
  <c r="R32" i="11"/>
  <c r="T39" i="9"/>
  <c r="T57" i="9"/>
  <c r="T55" i="9"/>
  <c r="Q74" i="11"/>
  <c r="H39" i="3"/>
  <c r="Q62" i="11"/>
  <c r="H15" i="19"/>
  <c r="P54" i="17"/>
  <c r="P28" i="13"/>
  <c r="S54" i="17"/>
  <c r="S28" i="13"/>
  <c r="Q75" i="11"/>
  <c r="Q83" i="11"/>
  <c r="S46" i="18"/>
  <c r="Q69" i="11"/>
  <c r="Q73" i="11"/>
  <c r="H16" i="19"/>
  <c r="S54" i="18"/>
  <c r="S54" i="8"/>
  <c r="S57" i="9"/>
  <c r="Q38" i="11"/>
  <c r="H9" i="19"/>
  <c r="H5" i="19"/>
  <c r="K17" i="11"/>
  <c r="N39" i="3"/>
  <c r="S54" i="13"/>
  <c r="J17" i="11"/>
  <c r="F5" i="19"/>
  <c r="H17" i="19"/>
  <c r="D54" i="18"/>
  <c r="R90" i="11"/>
  <c r="R91" i="11"/>
  <c r="T86" i="11"/>
  <c r="T88" i="11"/>
  <c r="G18" i="11"/>
  <c r="P90" i="11"/>
  <c r="P91" i="11"/>
  <c r="Q54" i="13"/>
  <c r="Q54" i="18"/>
  <c r="T55" i="11"/>
  <c r="T62" i="11"/>
  <c r="T87" i="11"/>
  <c r="Q18" i="11"/>
  <c r="Q20" i="11"/>
  <c r="H6" i="19"/>
  <c r="S20" i="12"/>
  <c r="S57" i="12"/>
  <c r="K20" i="12"/>
  <c r="K57" i="12"/>
  <c r="J18" i="11"/>
  <c r="J20" i="11"/>
  <c r="H89" i="11"/>
  <c r="T89" i="11"/>
  <c r="I52" i="3"/>
  <c r="N54" i="17"/>
  <c r="N28" i="13"/>
  <c r="N39" i="9"/>
  <c r="J68" i="11"/>
  <c r="N54" i="13"/>
  <c r="T2" i="17"/>
  <c r="E46" i="18"/>
  <c r="E54" i="18"/>
  <c r="E68" i="11"/>
  <c r="H69" i="11"/>
  <c r="H46" i="18"/>
  <c r="H54" i="18"/>
  <c r="M3" i="18"/>
  <c r="F56" i="18"/>
  <c r="L52" i="3"/>
  <c r="L39" i="3"/>
  <c r="N73" i="11"/>
  <c r="F20" i="19"/>
  <c r="K64" i="11"/>
  <c r="I18" i="11"/>
  <c r="L34" i="11"/>
  <c r="R17" i="11"/>
  <c r="L65" i="11"/>
  <c r="N54" i="18"/>
  <c r="K18" i="11"/>
  <c r="K20" i="11"/>
  <c r="F6" i="19"/>
  <c r="M20" i="12"/>
  <c r="Q25" i="11"/>
  <c r="H18" i="19"/>
  <c r="T18" i="11"/>
  <c r="T20" i="11"/>
  <c r="L38" i="11"/>
  <c r="L68" i="11"/>
  <c r="T65" i="11"/>
  <c r="T68" i="11"/>
  <c r="C14" i="19"/>
  <c r="T9" i="11"/>
  <c r="T17" i="11" s="1"/>
  <c r="H73" i="11"/>
  <c r="T69" i="11"/>
  <c r="N52" i="3"/>
  <c r="K89" i="11"/>
  <c r="O90" i="11"/>
  <c r="O91" i="11"/>
  <c r="I52" i="11"/>
  <c r="B28" i="9"/>
  <c r="E36" i="11"/>
  <c r="S36" i="11"/>
  <c r="G34" i="11"/>
  <c r="T35" i="11"/>
  <c r="H54" i="13"/>
  <c r="M3" i="13" s="1"/>
  <c r="F56" i="13" s="1"/>
  <c r="G59" i="12"/>
  <c r="T24" i="11"/>
  <c r="F54" i="3"/>
  <c r="T73" i="11"/>
  <c r="T76" i="11"/>
  <c r="T83" i="11"/>
  <c r="H83" i="11"/>
  <c r="H39" i="9"/>
  <c r="H54" i="17"/>
  <c r="T25" i="11"/>
  <c r="F25" i="11"/>
  <c r="F17" i="11"/>
  <c r="F52" i="3"/>
  <c r="N3" i="3"/>
  <c r="M3" i="17"/>
  <c r="H28" i="13"/>
  <c r="F56" i="17"/>
  <c r="S47" i="11"/>
  <c r="A44" i="13"/>
  <c r="G90" i="11"/>
  <c r="B52" i="17"/>
  <c r="M46" i="18"/>
  <c r="G46" i="18"/>
  <c r="A17" i="18"/>
  <c r="S63" i="11"/>
  <c r="S64" i="11" s="1"/>
  <c r="D54" i="14"/>
  <c r="G35" i="11"/>
  <c r="G37" i="11"/>
  <c r="S22" i="11"/>
  <c r="A29" i="12"/>
  <c r="S82" i="11" l="1"/>
  <c r="S79" i="11"/>
  <c r="B32" i="17"/>
  <c r="G54" i="17"/>
  <c r="G28" i="13" s="1"/>
  <c r="S78" i="11"/>
  <c r="B46" i="17"/>
  <c r="G17" i="19"/>
  <c r="M73" i="11"/>
  <c r="K73" i="11"/>
  <c r="F16" i="19" s="1"/>
  <c r="S72" i="11"/>
  <c r="G68" i="11"/>
  <c r="D14" i="19" s="1"/>
  <c r="S57" i="11"/>
  <c r="S59" i="11"/>
  <c r="P54" i="14"/>
  <c r="G15" i="19"/>
  <c r="A15" i="14"/>
  <c r="S60" i="11"/>
  <c r="E20" i="19"/>
  <c r="B20" i="19"/>
  <c r="I55" i="11"/>
  <c r="I62" i="11" s="1"/>
  <c r="E15" i="19" s="1"/>
  <c r="M58" i="10"/>
  <c r="F11" i="19" s="1"/>
  <c r="K40" i="11"/>
  <c r="K48" i="11" s="1"/>
  <c r="J58" i="10"/>
  <c r="E11" i="19" s="1"/>
  <c r="I40" i="11"/>
  <c r="I48" i="11" s="1"/>
  <c r="K38" i="11"/>
  <c r="F9" i="19" s="1"/>
  <c r="A46" i="9"/>
  <c r="I34" i="11"/>
  <c r="S34" i="11" s="1"/>
  <c r="J39" i="9"/>
  <c r="J57" i="9" s="1"/>
  <c r="S37" i="11"/>
  <c r="B33" i="9"/>
  <c r="D57" i="9"/>
  <c r="S24" i="11"/>
  <c r="S28" i="11"/>
  <c r="J20" i="12"/>
  <c r="J57" i="12" s="1"/>
  <c r="G20" i="12"/>
  <c r="G57" i="12" s="1"/>
  <c r="B19" i="12"/>
  <c r="G91" i="11"/>
  <c r="E88" i="11"/>
  <c r="E91" i="11" s="1"/>
  <c r="S12" i="11"/>
  <c r="I9" i="11"/>
  <c r="S9" i="11" s="1"/>
  <c r="D11" i="19"/>
  <c r="S86" i="11"/>
  <c r="S88" i="11" s="1"/>
  <c r="K39" i="11"/>
  <c r="M54" i="8"/>
  <c r="A54" i="8" s="1"/>
  <c r="E38" i="11"/>
  <c r="C9" i="19" s="1"/>
  <c r="G54" i="13"/>
  <c r="S80" i="11"/>
  <c r="A54" i="13"/>
  <c r="A27" i="13"/>
  <c r="S77" i="11"/>
  <c r="S76" i="11"/>
  <c r="B39" i="17"/>
  <c r="I83" i="11"/>
  <c r="E17" i="19" s="1"/>
  <c r="S75" i="11"/>
  <c r="M83" i="11"/>
  <c r="G83" i="11"/>
  <c r="D17" i="19" s="1"/>
  <c r="J54" i="17"/>
  <c r="J28" i="13" s="1"/>
  <c r="S70" i="11"/>
  <c r="P46" i="18"/>
  <c r="G16" i="19" s="1"/>
  <c r="A44" i="18"/>
  <c r="G54" i="18"/>
  <c r="P54" i="18"/>
  <c r="A46" i="18"/>
  <c r="A33" i="18"/>
  <c r="M54" i="18"/>
  <c r="G73" i="11"/>
  <c r="D16" i="19" s="1"/>
  <c r="S69" i="11"/>
  <c r="I68" i="11"/>
  <c r="E14" i="19" s="1"/>
  <c r="S65" i="11"/>
  <c r="S68" i="11" s="1"/>
  <c r="G64" i="11"/>
  <c r="G62" i="11"/>
  <c r="D15" i="19" s="1"/>
  <c r="M62" i="11"/>
  <c r="A40" i="14"/>
  <c r="K55" i="11"/>
  <c r="K62" i="11" s="1"/>
  <c r="F15" i="19" s="1"/>
  <c r="B15" i="19" s="1"/>
  <c r="J54" i="14"/>
  <c r="A54" i="14" s="1"/>
  <c r="M54" i="15"/>
  <c r="P84" i="11"/>
  <c r="O84" i="11"/>
  <c r="N84" i="11"/>
  <c r="A30" i="15"/>
  <c r="S45" i="11"/>
  <c r="F54" i="11"/>
  <c r="R51" i="11"/>
  <c r="J43" i="15"/>
  <c r="J54" i="15" s="1"/>
  <c r="S43" i="15"/>
  <c r="K54" i="11"/>
  <c r="F13" i="19" s="1"/>
  <c r="H43" i="15"/>
  <c r="F51" i="11"/>
  <c r="K43" i="15"/>
  <c r="J51" i="11"/>
  <c r="N43" i="15"/>
  <c r="S42" i="11"/>
  <c r="B49" i="10"/>
  <c r="B18" i="10"/>
  <c r="A24" i="15"/>
  <c r="B36" i="15"/>
  <c r="M43" i="15"/>
  <c r="J54" i="11"/>
  <c r="K50" i="11"/>
  <c r="S50" i="11" s="1"/>
  <c r="I53" i="11"/>
  <c r="I54" i="11" s="1"/>
  <c r="E13" i="19" s="1"/>
  <c r="L54" i="11"/>
  <c r="I51" i="11"/>
  <c r="E12" i="19" s="1"/>
  <c r="Q54" i="11"/>
  <c r="H13" i="19" s="1"/>
  <c r="L51" i="11"/>
  <c r="T45" i="11"/>
  <c r="E51" i="11"/>
  <c r="C12" i="19" s="1"/>
  <c r="Q51" i="11"/>
  <c r="H12" i="19" s="1"/>
  <c r="R54" i="11"/>
  <c r="T52" i="11"/>
  <c r="S49" i="11"/>
  <c r="G51" i="11"/>
  <c r="D12" i="19" s="1"/>
  <c r="T50" i="11"/>
  <c r="T49" i="11"/>
  <c r="H51" i="11"/>
  <c r="S52" i="11"/>
  <c r="G54" i="11"/>
  <c r="D13" i="19" s="1"/>
  <c r="H54" i="11"/>
  <c r="T53" i="11"/>
  <c r="J48" i="11"/>
  <c r="L48" i="11"/>
  <c r="L84" i="11" s="1"/>
  <c r="Q40" i="11"/>
  <c r="Q48" i="11" s="1"/>
  <c r="H30" i="19" s="1"/>
  <c r="E40" i="11"/>
  <c r="R40" i="11"/>
  <c r="R48" i="11" s="1"/>
  <c r="F40" i="11"/>
  <c r="F48" i="11" s="1"/>
  <c r="T46" i="11"/>
  <c r="S44" i="11"/>
  <c r="S46" i="11"/>
  <c r="T44" i="11"/>
  <c r="M3" i="8"/>
  <c r="S43" i="11"/>
  <c r="H48" i="11"/>
  <c r="H84" i="11" s="1"/>
  <c r="T43" i="11"/>
  <c r="T42" i="11"/>
  <c r="T41" i="11"/>
  <c r="S41" i="11"/>
  <c r="B21" i="8"/>
  <c r="S39" i="11"/>
  <c r="F10" i="19"/>
  <c r="B10" i="19" s="1"/>
  <c r="E32" i="11"/>
  <c r="C7" i="19" s="1"/>
  <c r="S30" i="11"/>
  <c r="S32" i="11" s="1"/>
  <c r="G32" i="11"/>
  <c r="D7" i="19" s="1"/>
  <c r="G57" i="9"/>
  <c r="G33" i="11"/>
  <c r="G38" i="11"/>
  <c r="D9" i="19" s="1"/>
  <c r="I38" i="11"/>
  <c r="E9" i="19" s="1"/>
  <c r="B25" i="9"/>
  <c r="M39" i="9"/>
  <c r="M57" i="9" s="1"/>
  <c r="S35" i="11"/>
  <c r="E25" i="11"/>
  <c r="C18" i="19" s="1"/>
  <c r="B18" i="19" s="1"/>
  <c r="S21" i="11"/>
  <c r="B16" i="12"/>
  <c r="E20" i="11"/>
  <c r="C6" i="19" s="1"/>
  <c r="B6" i="19" s="1"/>
  <c r="S19" i="11"/>
  <c r="S20" i="11" s="1"/>
  <c r="D20" i="12"/>
  <c r="A20" i="12" s="1"/>
  <c r="I29" i="11"/>
  <c r="E19" i="19" s="1"/>
  <c r="D19" i="19"/>
  <c r="B19" i="19"/>
  <c r="S26" i="11"/>
  <c r="S89" i="11"/>
  <c r="A51" i="3"/>
  <c r="B21" i="3"/>
  <c r="K52" i="3"/>
  <c r="E39" i="3"/>
  <c r="A39" i="3" s="1"/>
  <c r="E52" i="3"/>
  <c r="C5" i="19"/>
  <c r="T2" i="8"/>
  <c r="U2" i="3"/>
  <c r="J32" i="11"/>
  <c r="T30" i="11"/>
  <c r="T32" i="11" s="1"/>
  <c r="T2" i="18"/>
  <c r="T2" i="14"/>
  <c r="T2" i="10"/>
  <c r="T2" i="9"/>
  <c r="T2" i="12"/>
  <c r="T2" i="15"/>
  <c r="H91" i="11"/>
  <c r="T90" i="11"/>
  <c r="T91" i="11" s="1"/>
  <c r="I90" i="11"/>
  <c r="S74" i="11"/>
  <c r="K83" i="11"/>
  <c r="M54" i="17"/>
  <c r="B24" i="17"/>
  <c r="T26" i="11"/>
  <c r="M3" i="12"/>
  <c r="T29" i="11"/>
  <c r="H57" i="9"/>
  <c r="K39" i="9"/>
  <c r="K57" i="9" s="1"/>
  <c r="T34" i="11"/>
  <c r="T38" i="11" s="1"/>
  <c r="F38" i="11"/>
  <c r="E39" i="9"/>
  <c r="E57" i="9"/>
  <c r="S73" i="11" l="1"/>
  <c r="B14" i="19"/>
  <c r="S55" i="11"/>
  <c r="S62" i="11" s="1"/>
  <c r="B11" i="19"/>
  <c r="A58" i="10"/>
  <c r="A39" i="9"/>
  <c r="S38" i="11"/>
  <c r="A57" i="9"/>
  <c r="B9" i="19"/>
  <c r="B7" i="19"/>
  <c r="S25" i="11"/>
  <c r="S29" i="11"/>
  <c r="S17" i="11"/>
  <c r="I17" i="11"/>
  <c r="E5" i="19" s="1"/>
  <c r="E30" i="19" s="1"/>
  <c r="G30" i="19"/>
  <c r="A54" i="18"/>
  <c r="B16" i="19"/>
  <c r="A54" i="15"/>
  <c r="B13" i="19"/>
  <c r="M3" i="15"/>
  <c r="S53" i="11"/>
  <c r="S54" i="11" s="1"/>
  <c r="R84" i="11"/>
  <c r="S51" i="11"/>
  <c r="K51" i="11"/>
  <c r="F12" i="19" s="1"/>
  <c r="B12" i="19" s="1"/>
  <c r="A43" i="15"/>
  <c r="T51" i="11"/>
  <c r="T54" i="11"/>
  <c r="E48" i="11"/>
  <c r="C30" i="19" s="1"/>
  <c r="T40" i="11"/>
  <c r="T48" i="11" s="1"/>
  <c r="F84" i="11"/>
  <c r="M3" i="10"/>
  <c r="F60" i="10" s="1"/>
  <c r="Q84" i="11"/>
  <c r="J84" i="11"/>
  <c r="S40" i="11"/>
  <c r="S48" i="11" s="1"/>
  <c r="D8" i="19"/>
  <c r="B8" i="19" s="1"/>
  <c r="S33" i="11"/>
  <c r="D57" i="12"/>
  <c r="A57" i="12" s="1"/>
  <c r="A52" i="3"/>
  <c r="B5" i="19"/>
  <c r="S90" i="11"/>
  <c r="S91" i="11" s="1"/>
  <c r="I91" i="11"/>
  <c r="A54" i="17"/>
  <c r="M28" i="13"/>
  <c r="F17" i="19"/>
  <c r="M3" i="9"/>
  <c r="G58" i="12"/>
  <c r="E59" i="12" s="1"/>
  <c r="T84" i="11" l="1"/>
  <c r="N4" i="11" s="1"/>
  <c r="D30" i="19"/>
  <c r="B17" i="19"/>
  <c r="F30" i="19"/>
  <c r="G59" i="9"/>
  <c r="B30" i="19" l="1"/>
  <c r="J59" i="9"/>
  <c r="I56" i="17" l="1"/>
  <c r="J58" i="12"/>
  <c r="I60" i="10"/>
  <c r="I56" i="18"/>
  <c r="J56" i="8"/>
  <c r="I56" i="13"/>
  <c r="I56" i="14"/>
  <c r="I56" i="15"/>
</calcChain>
</file>

<file path=xl/sharedStrings.xml><?xml version="1.0" encoding="utf-8"?>
<sst xmlns="http://schemas.openxmlformats.org/spreadsheetml/2006/main" count="1443" uniqueCount="705">
  <si>
    <t>ス　ポ　ン　サ　ー　名</t>
  </si>
  <si>
    <t>広告タイトル</t>
  </si>
  <si>
    <t>サイズ</t>
  </si>
  <si>
    <t>折　込　日</t>
  </si>
  <si>
    <t>朝日新聞</t>
  </si>
  <si>
    <t>読売新聞</t>
  </si>
  <si>
    <t>毎日新聞</t>
  </si>
  <si>
    <t>販売店</t>
  </si>
  <si>
    <t>部数</t>
  </si>
  <si>
    <t>折込数</t>
  </si>
  <si>
    <t>様</t>
    <rPh sb="0" eb="1">
      <t>サマ</t>
    </rPh>
    <phoneticPr fontId="7"/>
  </si>
  <si>
    <t>地 区</t>
    <rPh sb="0" eb="1">
      <t>チ</t>
    </rPh>
    <rPh sb="2" eb="3">
      <t>ク</t>
    </rPh>
    <phoneticPr fontId="6"/>
  </si>
  <si>
    <t>ページ計</t>
    <rPh sb="3" eb="4">
      <t>ケイ</t>
    </rPh>
    <phoneticPr fontId="7"/>
  </si>
  <si>
    <t>総 合 計</t>
    <rPh sb="0" eb="1">
      <t>フサ</t>
    </rPh>
    <rPh sb="2" eb="3">
      <t>ゴウ</t>
    </rPh>
    <rPh sb="4" eb="5">
      <t>ケイ</t>
    </rPh>
    <phoneticPr fontId="7"/>
  </si>
  <si>
    <t>日本経済新聞</t>
    <rPh sb="0" eb="2">
      <t>ニホン</t>
    </rPh>
    <rPh sb="2" eb="4">
      <t>ケイザイ</t>
    </rPh>
    <rPh sb="4" eb="6">
      <t>シンブン</t>
    </rPh>
    <phoneticPr fontId="6"/>
  </si>
  <si>
    <t>各      紙      部      数</t>
    <rPh sb="0" eb="1">
      <t>カク</t>
    </rPh>
    <rPh sb="7" eb="8">
      <t>カミ</t>
    </rPh>
    <rPh sb="14" eb="15">
      <t>ブ</t>
    </rPh>
    <rPh sb="21" eb="22">
      <t>カズ</t>
    </rPh>
    <phoneticPr fontId="6"/>
  </si>
  <si>
    <t>広告タイトル</t>
    <rPh sb="0" eb="2">
      <t>コウコク</t>
    </rPh>
    <phoneticPr fontId="6"/>
  </si>
  <si>
    <t>サイズ</t>
    <phoneticPr fontId="6"/>
  </si>
  <si>
    <t>朝日新聞</t>
    <rPh sb="0" eb="2">
      <t>アサヒ</t>
    </rPh>
    <rPh sb="2" eb="4">
      <t>シンブン</t>
    </rPh>
    <phoneticPr fontId="6"/>
  </si>
  <si>
    <t>読売新聞</t>
    <rPh sb="0" eb="2">
      <t>ヨミウリ</t>
    </rPh>
    <rPh sb="2" eb="4">
      <t>シンブン</t>
    </rPh>
    <phoneticPr fontId="6"/>
  </si>
  <si>
    <t>毎日新聞</t>
    <rPh sb="0" eb="2">
      <t>マイニチ</t>
    </rPh>
    <rPh sb="2" eb="4">
      <t>シンブン</t>
    </rPh>
    <phoneticPr fontId="6"/>
  </si>
  <si>
    <t>折込数</t>
    <rPh sb="0" eb="2">
      <t>オリコミ</t>
    </rPh>
    <rPh sb="2" eb="3">
      <t>スウ</t>
    </rPh>
    <phoneticPr fontId="6"/>
  </si>
  <si>
    <t>様</t>
    <rPh sb="0" eb="1">
      <t>サマ</t>
    </rPh>
    <phoneticPr fontId="6"/>
  </si>
  <si>
    <t>折込枚数</t>
    <rPh sb="0" eb="2">
      <t>オリコミ</t>
    </rPh>
    <rPh sb="2" eb="4">
      <t>マイスウ</t>
    </rPh>
    <phoneticPr fontId="6"/>
  </si>
  <si>
    <t>枚</t>
    <rPh sb="0" eb="1">
      <t>マイ</t>
    </rPh>
    <phoneticPr fontId="6"/>
  </si>
  <si>
    <t>折  込  日</t>
    <rPh sb="0" eb="1">
      <t>オリ</t>
    </rPh>
    <rPh sb="3" eb="4">
      <t>コミ</t>
    </rPh>
    <rPh sb="6" eb="7">
      <t>ヒ</t>
    </rPh>
    <phoneticPr fontId="6"/>
  </si>
  <si>
    <t>曜日</t>
    <rPh sb="0" eb="2">
      <t>ヨウビ</t>
    </rPh>
    <phoneticPr fontId="6"/>
  </si>
  <si>
    <t>曜  日</t>
    <rPh sb="0" eb="1">
      <t>ヨウ</t>
    </rPh>
    <rPh sb="3" eb="4">
      <t>ヒ</t>
    </rPh>
    <phoneticPr fontId="6"/>
  </si>
  <si>
    <t>合計枚数</t>
    <rPh sb="0" eb="2">
      <t>ゴウケイ</t>
    </rPh>
    <rPh sb="2" eb="4">
      <t>マイスウ</t>
    </rPh>
    <phoneticPr fontId="6"/>
  </si>
  <si>
    <t>下記の</t>
    <rPh sb="0" eb="2">
      <t>カキ</t>
    </rPh>
    <phoneticPr fontId="6"/>
  </si>
  <si>
    <t>部 数</t>
    <rPh sb="0" eb="1">
      <t>ブ</t>
    </rPh>
    <rPh sb="2" eb="3">
      <t>カズ</t>
    </rPh>
    <phoneticPr fontId="6"/>
  </si>
  <si>
    <t>折 込 枚 数</t>
    <phoneticPr fontId="6"/>
  </si>
  <si>
    <t>ス ポ ン サ ー 名</t>
    <rPh sb="10" eb="11">
      <t>メイ</t>
    </rPh>
    <phoneticPr fontId="6"/>
  </si>
  <si>
    <t>中国・合売店</t>
    <rPh sb="0" eb="2">
      <t>チュウゴク</t>
    </rPh>
    <rPh sb="3" eb="4">
      <t>ア</t>
    </rPh>
    <rPh sb="4" eb="5">
      <t>ウ</t>
    </rPh>
    <rPh sb="5" eb="6">
      <t>テン</t>
    </rPh>
    <phoneticPr fontId="6"/>
  </si>
  <si>
    <t>人絹・川下</t>
  </si>
  <si>
    <t>[郡]七日市</t>
  </si>
  <si>
    <t>島根県鹿足郡</t>
    <rPh sb="0" eb="3">
      <t>シマネケン</t>
    </rPh>
    <rPh sb="3" eb="4">
      <t>シカ</t>
    </rPh>
    <rPh sb="4" eb="5">
      <t>アシ</t>
    </rPh>
    <rPh sb="5" eb="6">
      <t>グン</t>
    </rPh>
    <phoneticPr fontId="6"/>
  </si>
  <si>
    <t>広島県</t>
    <rPh sb="0" eb="1">
      <t>ヒロ</t>
    </rPh>
    <rPh sb="1" eb="2">
      <t>シマ</t>
    </rPh>
    <rPh sb="2" eb="3">
      <t>ケン</t>
    </rPh>
    <phoneticPr fontId="6"/>
  </si>
  <si>
    <t>大竹市</t>
    <rPh sb="0" eb="3">
      <t>オオタケシ</t>
    </rPh>
    <phoneticPr fontId="6"/>
  </si>
  <si>
    <t>中国小計</t>
    <rPh sb="0" eb="2">
      <t>チュウゴク</t>
    </rPh>
    <rPh sb="2" eb="4">
      <t>ショウケイ</t>
    </rPh>
    <phoneticPr fontId="6"/>
  </si>
  <si>
    <t>朝日小計</t>
    <rPh sb="0" eb="2">
      <t>アサヒ</t>
    </rPh>
    <rPh sb="2" eb="4">
      <t>ショウケイ</t>
    </rPh>
    <phoneticPr fontId="6"/>
  </si>
  <si>
    <t>読売小計</t>
    <rPh sb="0" eb="2">
      <t>ヨミウリ</t>
    </rPh>
    <rPh sb="2" eb="4">
      <t>ショウケイ</t>
    </rPh>
    <phoneticPr fontId="6"/>
  </si>
  <si>
    <t>毎日小計</t>
    <rPh sb="0" eb="2">
      <t>マイニチ</t>
    </rPh>
    <rPh sb="2" eb="4">
      <t>ショウケイ</t>
    </rPh>
    <phoneticPr fontId="6"/>
  </si>
  <si>
    <t>山口１</t>
    <rPh sb="0" eb="2">
      <t>ヤマグチ</t>
    </rPh>
    <phoneticPr fontId="6"/>
  </si>
  <si>
    <t>山口２</t>
    <rPh sb="0" eb="2">
      <t>ヤマグチ</t>
    </rPh>
    <phoneticPr fontId="6"/>
  </si>
  <si>
    <t>朝日小計</t>
  </si>
  <si>
    <t>柳井市</t>
    <rPh sb="0" eb="3">
      <t>ヤナイシ</t>
    </rPh>
    <phoneticPr fontId="6"/>
  </si>
  <si>
    <t>熊毛郡</t>
    <rPh sb="0" eb="2">
      <t>クマゲ</t>
    </rPh>
    <rPh sb="2" eb="3">
      <t>グン</t>
    </rPh>
    <phoneticPr fontId="6"/>
  </si>
  <si>
    <t>平生町</t>
    <rPh sb="0" eb="1">
      <t>ヒラ</t>
    </rPh>
    <rPh sb="1" eb="2">
      <t>ウ</t>
    </rPh>
    <rPh sb="2" eb="3">
      <t>チョウ</t>
    </rPh>
    <phoneticPr fontId="6"/>
  </si>
  <si>
    <t>上関町</t>
    <rPh sb="0" eb="1">
      <t>ウエ</t>
    </rPh>
    <rPh sb="1" eb="2">
      <t>セキ</t>
    </rPh>
    <rPh sb="2" eb="3">
      <t>チョウ</t>
    </rPh>
    <phoneticPr fontId="6"/>
  </si>
  <si>
    <t>田布施町</t>
    <rPh sb="0" eb="1">
      <t>タ</t>
    </rPh>
    <rPh sb="1" eb="3">
      <t>フセ</t>
    </rPh>
    <rPh sb="3" eb="4">
      <t>チョウ</t>
    </rPh>
    <phoneticPr fontId="6"/>
  </si>
  <si>
    <t>山口３</t>
    <rPh sb="0" eb="2">
      <t>ヤマグチ</t>
    </rPh>
    <phoneticPr fontId="6"/>
  </si>
  <si>
    <t>山口４</t>
    <rPh sb="0" eb="2">
      <t>ヤマグチ</t>
    </rPh>
    <phoneticPr fontId="6"/>
  </si>
  <si>
    <t>(徳山西+徳山南西+徳山北)</t>
  </si>
  <si>
    <t>中国に含む</t>
  </si>
  <si>
    <t>光</t>
  </si>
  <si>
    <t>徳山地区</t>
    <rPh sb="0" eb="2">
      <t>トクヤマ</t>
    </rPh>
    <rPh sb="2" eb="4">
      <t>チク</t>
    </rPh>
    <phoneticPr fontId="6"/>
  </si>
  <si>
    <t>下松市</t>
    <rPh sb="0" eb="2">
      <t>クダマツ</t>
    </rPh>
    <rPh sb="2" eb="3">
      <t>シ</t>
    </rPh>
    <phoneticPr fontId="6"/>
  </si>
  <si>
    <t>光市</t>
    <rPh sb="0" eb="2">
      <t>ヒカリシ</t>
    </rPh>
    <phoneticPr fontId="6"/>
  </si>
  <si>
    <t>山口５</t>
    <rPh sb="0" eb="2">
      <t>ヤマグチ</t>
    </rPh>
    <phoneticPr fontId="6"/>
  </si>
  <si>
    <t>防府市</t>
    <rPh sb="0" eb="3">
      <t>ホウフシ</t>
    </rPh>
    <phoneticPr fontId="6"/>
  </si>
  <si>
    <t>防 府 地 区</t>
    <rPh sb="0" eb="1">
      <t>ボウ</t>
    </rPh>
    <rPh sb="2" eb="3">
      <t>フ</t>
    </rPh>
    <rPh sb="4" eb="5">
      <t>チ</t>
    </rPh>
    <rPh sb="6" eb="7">
      <t>ク</t>
    </rPh>
    <phoneticPr fontId="6"/>
  </si>
  <si>
    <t>西</t>
  </si>
  <si>
    <t>山　　口　　地　　区</t>
    <rPh sb="0" eb="1">
      <t>ヤマ</t>
    </rPh>
    <rPh sb="3" eb="4">
      <t>クチ</t>
    </rPh>
    <rPh sb="6" eb="7">
      <t>チ</t>
    </rPh>
    <rPh sb="9" eb="10">
      <t>ク</t>
    </rPh>
    <phoneticPr fontId="6"/>
  </si>
  <si>
    <t>山口市</t>
    <rPh sb="0" eb="3">
      <t>ヤマグチシ</t>
    </rPh>
    <phoneticPr fontId="6"/>
  </si>
  <si>
    <t>小野田港町</t>
  </si>
  <si>
    <t>小野田中央</t>
  </si>
  <si>
    <t>山口７</t>
    <rPh sb="0" eb="2">
      <t>ヤマグチ</t>
    </rPh>
    <phoneticPr fontId="6"/>
  </si>
  <si>
    <t>山口８</t>
    <rPh sb="0" eb="2">
      <t>ヤマグチ</t>
    </rPh>
    <phoneticPr fontId="6"/>
  </si>
  <si>
    <t>阿知須町</t>
    <rPh sb="0" eb="1">
      <t>ア</t>
    </rPh>
    <rPh sb="1" eb="2">
      <t>シ</t>
    </rPh>
    <rPh sb="2" eb="3">
      <t>ス</t>
    </rPh>
    <rPh sb="3" eb="4">
      <t>チョウ</t>
    </rPh>
    <phoneticPr fontId="6"/>
  </si>
  <si>
    <t>宇　部　市</t>
    <rPh sb="0" eb="1">
      <t>ノキ</t>
    </rPh>
    <rPh sb="2" eb="3">
      <t>ブ</t>
    </rPh>
    <rPh sb="4" eb="5">
      <t>シ</t>
    </rPh>
    <phoneticPr fontId="6"/>
  </si>
  <si>
    <t>山陽町</t>
    <rPh sb="0" eb="2">
      <t>サンヨウ</t>
    </rPh>
    <rPh sb="2" eb="3">
      <t>チョウ</t>
    </rPh>
    <phoneticPr fontId="6"/>
  </si>
  <si>
    <t>楠町</t>
    <rPh sb="0" eb="1">
      <t>クス</t>
    </rPh>
    <rPh sb="1" eb="2">
      <t>マチ</t>
    </rPh>
    <phoneticPr fontId="6"/>
  </si>
  <si>
    <t>阿武町</t>
  </si>
  <si>
    <t>(吉部含む）</t>
  </si>
  <si>
    <t>(湯本含む)</t>
  </si>
  <si>
    <t>三隅町</t>
  </si>
  <si>
    <t>油谷町</t>
  </si>
  <si>
    <t>日置町</t>
  </si>
  <si>
    <t>萩市</t>
  </si>
  <si>
    <t>萩市</t>
    <rPh sb="0" eb="2">
      <t>ハギシ</t>
    </rPh>
    <phoneticPr fontId="6"/>
  </si>
  <si>
    <t>長門市</t>
    <rPh sb="0" eb="1">
      <t>ナガ</t>
    </rPh>
    <rPh sb="1" eb="2">
      <t>モン</t>
    </rPh>
    <rPh sb="2" eb="3">
      <t>シ</t>
    </rPh>
    <phoneticPr fontId="6"/>
  </si>
  <si>
    <t>山口９</t>
    <rPh sb="0" eb="2">
      <t>ヤマグチ</t>
    </rPh>
    <phoneticPr fontId="6"/>
  </si>
  <si>
    <t>山口</t>
    <rPh sb="0" eb="2">
      <t>ヤマグチ</t>
    </rPh>
    <phoneticPr fontId="6"/>
  </si>
  <si>
    <t>旧市内</t>
  </si>
  <si>
    <t>北浦地区</t>
  </si>
  <si>
    <t>彦島地区</t>
  </si>
  <si>
    <t>長府地区</t>
  </si>
  <si>
    <t>小月地区</t>
  </si>
  <si>
    <t>下関市</t>
  </si>
  <si>
    <t>中国新聞・合売</t>
    <rPh sb="0" eb="2">
      <t>チュウゴク</t>
    </rPh>
    <rPh sb="2" eb="4">
      <t>シンブン</t>
    </rPh>
    <rPh sb="5" eb="6">
      <t>ア</t>
    </rPh>
    <rPh sb="6" eb="7">
      <t>ウ</t>
    </rPh>
    <phoneticPr fontId="6"/>
  </si>
  <si>
    <t>山口市</t>
  </si>
  <si>
    <t>市内地区</t>
    <rPh sb="0" eb="2">
      <t>シナイ</t>
    </rPh>
    <rPh sb="2" eb="4">
      <t>チク</t>
    </rPh>
    <phoneticPr fontId="6"/>
  </si>
  <si>
    <t>旧市内</t>
    <rPh sb="0" eb="3">
      <t>キュウシナイ</t>
    </rPh>
    <phoneticPr fontId="6"/>
  </si>
  <si>
    <t>北浦地区</t>
    <rPh sb="0" eb="2">
      <t>キタウラ</t>
    </rPh>
    <rPh sb="2" eb="4">
      <t>チク</t>
    </rPh>
    <phoneticPr fontId="6"/>
  </si>
  <si>
    <t>彦島地区</t>
    <rPh sb="0" eb="1">
      <t>ビコ</t>
    </rPh>
    <rPh sb="1" eb="2">
      <t>シマ</t>
    </rPh>
    <rPh sb="2" eb="4">
      <t>チク</t>
    </rPh>
    <phoneticPr fontId="6"/>
  </si>
  <si>
    <t>長府地区</t>
    <rPh sb="0" eb="1">
      <t>ナガ</t>
    </rPh>
    <rPh sb="1" eb="2">
      <t>フ</t>
    </rPh>
    <rPh sb="2" eb="4">
      <t>チク</t>
    </rPh>
    <phoneticPr fontId="6"/>
  </si>
  <si>
    <t>小月地区</t>
    <rPh sb="0" eb="1">
      <t>コ</t>
    </rPh>
    <rPh sb="1" eb="2">
      <t>ツキ</t>
    </rPh>
    <rPh sb="2" eb="4">
      <t>チク</t>
    </rPh>
    <phoneticPr fontId="6"/>
  </si>
  <si>
    <t>山口市合計</t>
    <rPh sb="0" eb="2">
      <t>ヤマグチ</t>
    </rPh>
    <rPh sb="2" eb="3">
      <t>シ</t>
    </rPh>
    <rPh sb="3" eb="5">
      <t>ゴウケイ</t>
    </rPh>
    <phoneticPr fontId="6"/>
  </si>
  <si>
    <t>大島郡合計</t>
    <rPh sb="0" eb="2">
      <t>オオシマ</t>
    </rPh>
    <rPh sb="2" eb="3">
      <t>グン</t>
    </rPh>
    <rPh sb="3" eb="5">
      <t>ゴウケイ</t>
    </rPh>
    <phoneticPr fontId="6"/>
  </si>
  <si>
    <t>熊毛町</t>
    <rPh sb="0" eb="2">
      <t>クマゲ</t>
    </rPh>
    <rPh sb="2" eb="3">
      <t>チョウ</t>
    </rPh>
    <phoneticPr fontId="6"/>
  </si>
  <si>
    <t>熊毛郡合計</t>
    <rPh sb="0" eb="2">
      <t>クマゲ</t>
    </rPh>
    <rPh sb="2" eb="3">
      <t>グン</t>
    </rPh>
    <rPh sb="3" eb="5">
      <t>ゴウケイ</t>
    </rPh>
    <phoneticPr fontId="6"/>
  </si>
  <si>
    <t>楠町</t>
    <rPh sb="0" eb="1">
      <t>クス</t>
    </rPh>
    <rPh sb="1" eb="2">
      <t>チョウ</t>
    </rPh>
    <phoneticPr fontId="6"/>
  </si>
  <si>
    <t>秋芳町</t>
    <rPh sb="0" eb="2">
      <t>シュウホウ</t>
    </rPh>
    <rPh sb="2" eb="3">
      <t>チョウ</t>
    </rPh>
    <phoneticPr fontId="6"/>
  </si>
  <si>
    <t>美東町</t>
    <rPh sb="0" eb="1">
      <t>ビ</t>
    </rPh>
    <rPh sb="1" eb="2">
      <t>トウ</t>
    </rPh>
    <rPh sb="2" eb="3">
      <t>チョウ</t>
    </rPh>
    <phoneticPr fontId="6"/>
  </si>
  <si>
    <t>阿武郡</t>
  </si>
  <si>
    <t>阿東町</t>
    <rPh sb="0" eb="1">
      <t>ア</t>
    </rPh>
    <rPh sb="1" eb="2">
      <t>トウ</t>
    </rPh>
    <rPh sb="2" eb="3">
      <t>チョウ</t>
    </rPh>
    <phoneticPr fontId="6"/>
  </si>
  <si>
    <t>三隅町</t>
    <phoneticPr fontId="6"/>
  </si>
  <si>
    <t>阿武郡合計</t>
    <rPh sb="0" eb="1">
      <t>ア</t>
    </rPh>
    <rPh sb="1" eb="2">
      <t>タケ</t>
    </rPh>
    <rPh sb="3" eb="5">
      <t>ゴウケイ</t>
    </rPh>
    <phoneticPr fontId="6"/>
  </si>
  <si>
    <t>【山口県　市郡別部数表】</t>
    <rPh sb="1" eb="3">
      <t>ヤマグチ</t>
    </rPh>
    <rPh sb="3" eb="4">
      <t>ケン</t>
    </rPh>
    <rPh sb="5" eb="6">
      <t>シ</t>
    </rPh>
    <rPh sb="6" eb="7">
      <t>グン</t>
    </rPh>
    <rPh sb="7" eb="8">
      <t>ベツ</t>
    </rPh>
    <rPh sb="8" eb="11">
      <t>ブスウヒョウ</t>
    </rPh>
    <phoneticPr fontId="6"/>
  </si>
  <si>
    <t>地 　　 区</t>
    <rPh sb="0" eb="1">
      <t>チ</t>
    </rPh>
    <rPh sb="5" eb="6">
      <t>ク</t>
    </rPh>
    <phoneticPr fontId="6"/>
  </si>
  <si>
    <t>鹿野町</t>
    <rPh sb="0" eb="1">
      <t>シカ</t>
    </rPh>
    <rPh sb="1" eb="2">
      <t>ノ</t>
    </rPh>
    <rPh sb="2" eb="3">
      <t>チョウ</t>
    </rPh>
    <phoneticPr fontId="6"/>
  </si>
  <si>
    <t>小      計</t>
    <rPh sb="0" eb="1">
      <t>コ</t>
    </rPh>
    <phoneticPr fontId="6"/>
  </si>
  <si>
    <t>部分と山口1～10シートの折込数をご記入下さい。</t>
    <rPh sb="0" eb="2">
      <t>ブブン</t>
    </rPh>
    <rPh sb="3" eb="5">
      <t>ヤマグチ</t>
    </rPh>
    <rPh sb="13" eb="15">
      <t>オリコミ</t>
    </rPh>
    <rPh sb="15" eb="16">
      <t>スウ</t>
    </rPh>
    <rPh sb="18" eb="20">
      <t>キニュウ</t>
    </rPh>
    <rPh sb="20" eb="21">
      <t>クダ</t>
    </rPh>
    <phoneticPr fontId="6"/>
  </si>
  <si>
    <r>
      <t>*</t>
    </r>
    <r>
      <rPr>
        <sz val="10"/>
        <rFont val="HG丸ｺﾞｼｯｸM-PRO"/>
        <family val="3"/>
        <charset val="128"/>
      </rPr>
      <t xml:space="preserve">  印は合売店です｡</t>
    </r>
    <rPh sb="3" eb="4">
      <t>シルシ</t>
    </rPh>
    <rPh sb="5" eb="6">
      <t>ア</t>
    </rPh>
    <rPh sb="6" eb="7">
      <t>ウ</t>
    </rPh>
    <rPh sb="7" eb="8">
      <t>テン</t>
    </rPh>
    <phoneticPr fontId="6"/>
  </si>
  <si>
    <t>和木町含む</t>
    <rPh sb="0" eb="1">
      <t>ワ</t>
    </rPh>
    <rPh sb="1" eb="2">
      <t>キ</t>
    </rPh>
    <rPh sb="2" eb="3">
      <t>チョウ</t>
    </rPh>
    <rPh sb="3" eb="4">
      <t>フク</t>
    </rPh>
    <phoneticPr fontId="6"/>
  </si>
  <si>
    <t>周　南　市</t>
    <rPh sb="0" eb="1">
      <t>シュウ</t>
    </rPh>
    <rPh sb="2" eb="3">
      <t>ミナミ</t>
    </rPh>
    <rPh sb="4" eb="5">
      <t>シ</t>
    </rPh>
    <phoneticPr fontId="6"/>
  </si>
  <si>
    <t>（旧）</t>
    <rPh sb="1" eb="2">
      <t>キュウ</t>
    </rPh>
    <phoneticPr fontId="6"/>
  </si>
  <si>
    <t>周辺地区　　徳山市</t>
    <rPh sb="0" eb="2">
      <t>シュウヘン</t>
    </rPh>
    <rPh sb="2" eb="4">
      <t>チク</t>
    </rPh>
    <rPh sb="6" eb="9">
      <t>トクヤマシ</t>
    </rPh>
    <phoneticPr fontId="6"/>
  </si>
  <si>
    <t>(旧)都濃郡</t>
    <rPh sb="1" eb="2">
      <t>キュウ</t>
    </rPh>
    <rPh sb="3" eb="4">
      <t>ミヤコ</t>
    </rPh>
    <rPh sb="4" eb="5">
      <t>ノウ</t>
    </rPh>
    <rPh sb="5" eb="6">
      <t>グン</t>
    </rPh>
    <phoneticPr fontId="6"/>
  </si>
  <si>
    <t>(旧)</t>
    <rPh sb="1" eb="2">
      <t>キュウ</t>
    </rPh>
    <phoneticPr fontId="6"/>
  </si>
  <si>
    <t>新南陽市</t>
    <rPh sb="0" eb="1">
      <t>シン</t>
    </rPh>
    <rPh sb="1" eb="3">
      <t>ナンヨウ</t>
    </rPh>
    <rPh sb="3" eb="4">
      <t>シ</t>
    </rPh>
    <phoneticPr fontId="6"/>
  </si>
  <si>
    <t>（旧）徳山市</t>
    <rPh sb="1" eb="2">
      <t>キュウ</t>
    </rPh>
    <rPh sb="3" eb="6">
      <t>トクヤマシ</t>
    </rPh>
    <phoneticPr fontId="6"/>
  </si>
  <si>
    <t>（旧）鹿野町</t>
    <rPh sb="1" eb="2">
      <t>キュウ</t>
    </rPh>
    <rPh sb="3" eb="5">
      <t>カノ</t>
    </rPh>
    <rPh sb="5" eb="6">
      <t>チョウ</t>
    </rPh>
    <phoneticPr fontId="6"/>
  </si>
  <si>
    <t>（旧）新南陽市</t>
    <rPh sb="1" eb="2">
      <t>キュウ</t>
    </rPh>
    <rPh sb="3" eb="4">
      <t>シン</t>
    </rPh>
    <rPh sb="4" eb="6">
      <t>ナンヨウ</t>
    </rPh>
    <rPh sb="6" eb="7">
      <t>シ</t>
    </rPh>
    <phoneticPr fontId="6"/>
  </si>
  <si>
    <t>（旧）熊毛町</t>
    <rPh sb="1" eb="2">
      <t>キュウ</t>
    </rPh>
    <rPh sb="3" eb="4">
      <t>クマ</t>
    </rPh>
    <rPh sb="4" eb="5">
      <t>ケ</t>
    </rPh>
    <rPh sb="5" eb="6">
      <t>チョウ</t>
    </rPh>
    <phoneticPr fontId="6"/>
  </si>
  <si>
    <t>周南市合計</t>
    <rPh sb="0" eb="1">
      <t>シュウ</t>
    </rPh>
    <rPh sb="1" eb="2">
      <t>ナン</t>
    </rPh>
    <rPh sb="2" eb="3">
      <t>シ</t>
    </rPh>
    <rPh sb="3" eb="5">
      <t>ゴウケイ</t>
    </rPh>
    <phoneticPr fontId="6"/>
  </si>
  <si>
    <t>『（旧）徳山市小畑･川上･川曲･四熊･下上･上村･中野地区は各紙とも(旧)新南陽市内からの手配となります』</t>
    <rPh sb="2" eb="3">
      <t>キュウ</t>
    </rPh>
    <rPh sb="35" eb="36">
      <t>キュウ</t>
    </rPh>
    <phoneticPr fontId="6"/>
  </si>
  <si>
    <t>東部(人絹含む)</t>
    <phoneticPr fontId="6"/>
  </si>
  <si>
    <t>南岩国</t>
    <phoneticPr fontId="6"/>
  </si>
  <si>
    <t>南河内</t>
    <phoneticPr fontId="6"/>
  </si>
  <si>
    <t>北河内</t>
    <phoneticPr fontId="6"/>
  </si>
  <si>
    <t>岩国西</t>
    <phoneticPr fontId="6"/>
  </si>
  <si>
    <t>岩国南</t>
    <phoneticPr fontId="6"/>
  </si>
  <si>
    <t>鹿野</t>
    <phoneticPr fontId="6"/>
  </si>
  <si>
    <t>勝間</t>
    <phoneticPr fontId="6"/>
  </si>
  <si>
    <t>三丘</t>
    <phoneticPr fontId="6"/>
  </si>
  <si>
    <t>八代</t>
    <phoneticPr fontId="6"/>
  </si>
  <si>
    <t>秋穂</t>
    <phoneticPr fontId="6"/>
  </si>
  <si>
    <t>柚木</t>
    <phoneticPr fontId="6"/>
  </si>
  <si>
    <t>安養寺</t>
    <phoneticPr fontId="6"/>
  </si>
  <si>
    <t>阿知須</t>
    <phoneticPr fontId="6"/>
  </si>
  <si>
    <t>須佐</t>
    <phoneticPr fontId="6"/>
  </si>
  <si>
    <t>江崎</t>
    <phoneticPr fontId="6"/>
  </si>
  <si>
    <t>藤生</t>
    <phoneticPr fontId="6"/>
  </si>
  <si>
    <t>(櫛ヶ浜+久米)</t>
  </si>
  <si>
    <t>大畠</t>
    <phoneticPr fontId="6"/>
  </si>
  <si>
    <t>山陰中央小計</t>
    <rPh sb="0" eb="2">
      <t>サンイン</t>
    </rPh>
    <rPh sb="2" eb="4">
      <t>チュウオウ</t>
    </rPh>
    <rPh sb="4" eb="6">
      <t>ショウケイ</t>
    </rPh>
    <phoneticPr fontId="6"/>
  </si>
  <si>
    <t>(旧)熊毛郡</t>
    <rPh sb="1" eb="2">
      <t>キュウ</t>
    </rPh>
    <rPh sb="3" eb="4">
      <t>クマ</t>
    </rPh>
    <rPh sb="4" eb="5">
      <t>ケ</t>
    </rPh>
    <rPh sb="5" eb="6">
      <t>グン</t>
    </rPh>
    <phoneticPr fontId="6"/>
  </si>
  <si>
    <t>大和町</t>
    <rPh sb="0" eb="2">
      <t>ヤマト</t>
    </rPh>
    <rPh sb="2" eb="3">
      <t>チョウ</t>
    </rPh>
    <phoneticPr fontId="6"/>
  </si>
  <si>
    <t>岩田</t>
  </si>
  <si>
    <t>周南市・下松市・光市</t>
    <rPh sb="0" eb="2">
      <t>シュウナン</t>
    </rPh>
    <rPh sb="2" eb="3">
      <t>シ</t>
    </rPh>
    <rPh sb="4" eb="7">
      <t>クダマツシ</t>
    </rPh>
    <rPh sb="8" eb="10">
      <t>ヒカリシ</t>
    </rPh>
    <phoneticPr fontId="6"/>
  </si>
  <si>
    <t>佐山地区</t>
    <rPh sb="0" eb="2">
      <t>サヤマ</t>
    </rPh>
    <rPh sb="2" eb="4">
      <t>チク</t>
    </rPh>
    <phoneticPr fontId="6"/>
  </si>
  <si>
    <t>山陽</t>
    <rPh sb="0" eb="2">
      <t>サンヨウ</t>
    </rPh>
    <phoneticPr fontId="6"/>
  </si>
  <si>
    <t>小野田市</t>
    <rPh sb="0" eb="4">
      <t>オノダシ</t>
    </rPh>
    <phoneticPr fontId="6"/>
  </si>
  <si>
    <t>山陽小野田市</t>
    <rPh sb="0" eb="2">
      <t>サンヨウ</t>
    </rPh>
    <rPh sb="2" eb="6">
      <t>オノダシ</t>
    </rPh>
    <phoneticPr fontId="6"/>
  </si>
  <si>
    <t>宇部市</t>
    <rPh sb="0" eb="3">
      <t>ウベシ</t>
    </rPh>
    <phoneticPr fontId="6"/>
  </si>
  <si>
    <t>旧田万川町</t>
    <rPh sb="0" eb="1">
      <t>キュウ</t>
    </rPh>
    <phoneticPr fontId="6"/>
  </si>
  <si>
    <t>旧須佐町</t>
    <rPh sb="0" eb="1">
      <t>キュウ</t>
    </rPh>
    <phoneticPr fontId="6"/>
  </si>
  <si>
    <t>旧むつみ村</t>
    <rPh sb="0" eb="1">
      <t>キュウ</t>
    </rPh>
    <phoneticPr fontId="6"/>
  </si>
  <si>
    <t>旧福栄村</t>
    <rPh sb="0" eb="1">
      <t>キュウ</t>
    </rPh>
    <phoneticPr fontId="6"/>
  </si>
  <si>
    <t>旧川上村</t>
    <rPh sb="0" eb="1">
      <t>キュウ</t>
    </rPh>
    <phoneticPr fontId="6"/>
  </si>
  <si>
    <t>旧旭村</t>
    <rPh sb="0" eb="1">
      <t>キュウ</t>
    </rPh>
    <phoneticPr fontId="6"/>
  </si>
  <si>
    <t>阿武郡</t>
    <rPh sb="0" eb="1">
      <t>ア</t>
    </rPh>
    <rPh sb="1" eb="2">
      <t>タケ</t>
    </rPh>
    <rPh sb="2" eb="3">
      <t>グン</t>
    </rPh>
    <phoneticPr fontId="6"/>
  </si>
  <si>
    <t>折 込 枚 数</t>
    <phoneticPr fontId="6"/>
  </si>
  <si>
    <t>美祢市</t>
    <phoneticPr fontId="6"/>
  </si>
  <si>
    <t>旧菊川町</t>
    <rPh sb="0" eb="1">
      <t>キュウ</t>
    </rPh>
    <phoneticPr fontId="6"/>
  </si>
  <si>
    <t>旧豊田町</t>
    <rPh sb="0" eb="1">
      <t>キュウ</t>
    </rPh>
    <phoneticPr fontId="6"/>
  </si>
  <si>
    <t>旧豊浦町</t>
    <rPh sb="0" eb="1">
      <t>キュウ</t>
    </rPh>
    <phoneticPr fontId="6"/>
  </si>
  <si>
    <t>旧豊北町</t>
    <rPh sb="0" eb="1">
      <t>キュウ</t>
    </rPh>
    <phoneticPr fontId="6"/>
  </si>
  <si>
    <t>下　　関　　市　　①</t>
    <rPh sb="0" eb="1">
      <t>シタ</t>
    </rPh>
    <rPh sb="3" eb="4">
      <t>セキ</t>
    </rPh>
    <rPh sb="6" eb="7">
      <t>シ</t>
    </rPh>
    <phoneticPr fontId="6"/>
  </si>
  <si>
    <t>下　関　市②　（旧豊浦郡）</t>
    <rPh sb="0" eb="1">
      <t>シタ</t>
    </rPh>
    <rPh sb="2" eb="3">
      <t>セキ</t>
    </rPh>
    <rPh sb="4" eb="5">
      <t>シ</t>
    </rPh>
    <rPh sb="8" eb="9">
      <t>キュウ</t>
    </rPh>
    <rPh sb="9" eb="11">
      <t>トヨウラ</t>
    </rPh>
    <rPh sb="11" eb="12">
      <t>グン</t>
    </rPh>
    <phoneticPr fontId="6"/>
  </si>
  <si>
    <t>門司港</t>
  </si>
  <si>
    <t>黒川</t>
  </si>
  <si>
    <t>新門司北</t>
  </si>
  <si>
    <t>大里東部</t>
  </si>
  <si>
    <t>新門司</t>
  </si>
  <si>
    <t>大里西部</t>
  </si>
  <si>
    <t>新門司南</t>
  </si>
  <si>
    <t>下関市　合計</t>
    <rPh sb="0" eb="3">
      <t>シモノセキシ</t>
    </rPh>
    <rPh sb="4" eb="6">
      <t>ゴウケイ</t>
    </rPh>
    <phoneticPr fontId="6"/>
  </si>
  <si>
    <t>福岡県北九州市門司区</t>
    <rPh sb="0" eb="3">
      <t>フクオカケン</t>
    </rPh>
    <rPh sb="3" eb="7">
      <t>キタキュウシュウシ</t>
    </rPh>
    <rPh sb="7" eb="10">
      <t>モジク</t>
    </rPh>
    <phoneticPr fontId="6"/>
  </si>
  <si>
    <t>ページ合計</t>
    <rPh sb="3" eb="5">
      <t>ゴウケイ</t>
    </rPh>
    <phoneticPr fontId="6"/>
  </si>
  <si>
    <t>中国小計</t>
    <rPh sb="0" eb="2">
      <t>チュウゴク</t>
    </rPh>
    <phoneticPr fontId="6"/>
  </si>
  <si>
    <t>下関市②・福岡県北九州市門司区</t>
    <rPh sb="0" eb="3">
      <t>シモノセキシ</t>
    </rPh>
    <rPh sb="5" eb="8">
      <t>フクオカケン</t>
    </rPh>
    <rPh sb="8" eb="12">
      <t>キタキュウシュウシ</t>
    </rPh>
    <rPh sb="12" eb="14">
      <t>モジ</t>
    </rPh>
    <rPh sb="14" eb="15">
      <t>ク</t>
    </rPh>
    <phoneticPr fontId="6"/>
  </si>
  <si>
    <t>下関市①</t>
    <rPh sb="0" eb="3">
      <t>シモノセキシ</t>
    </rPh>
    <phoneticPr fontId="6"/>
  </si>
  <si>
    <t>美祢市・美祢郡・長門市・大津郡</t>
    <rPh sb="0" eb="3">
      <t>ミネシ</t>
    </rPh>
    <rPh sb="4" eb="6">
      <t>ミネ</t>
    </rPh>
    <rPh sb="6" eb="7">
      <t>グン</t>
    </rPh>
    <rPh sb="8" eb="11">
      <t>ナガトシ</t>
    </rPh>
    <rPh sb="12" eb="14">
      <t>オオツ</t>
    </rPh>
    <rPh sb="14" eb="15">
      <t>グン</t>
    </rPh>
    <phoneticPr fontId="6"/>
  </si>
  <si>
    <t>萩市・阿武郡</t>
    <rPh sb="0" eb="2">
      <t>ハギシ</t>
    </rPh>
    <phoneticPr fontId="6"/>
  </si>
  <si>
    <t>山口市阿知須町・宇部市・山陽小野田市</t>
    <rPh sb="8" eb="11">
      <t>ウベシ</t>
    </rPh>
    <rPh sb="12" eb="14">
      <t>サンヨウ</t>
    </rPh>
    <rPh sb="14" eb="18">
      <t>オノダシ</t>
    </rPh>
    <phoneticPr fontId="6"/>
  </si>
  <si>
    <t>西日本小計</t>
    <rPh sb="0" eb="3">
      <t>ニシニホン</t>
    </rPh>
    <rPh sb="3" eb="5">
      <t>ショウケイ</t>
    </rPh>
    <phoneticPr fontId="6"/>
  </si>
  <si>
    <t>旧大島町</t>
    <rPh sb="0" eb="1">
      <t>キュウ</t>
    </rPh>
    <rPh sb="1" eb="4">
      <t>オオシマチョウ</t>
    </rPh>
    <phoneticPr fontId="6"/>
  </si>
  <si>
    <t>旧久賀町</t>
    <rPh sb="0" eb="1">
      <t>キュウ</t>
    </rPh>
    <rPh sb="1" eb="3">
      <t>クガ</t>
    </rPh>
    <rPh sb="3" eb="4">
      <t>チョウ</t>
    </rPh>
    <phoneticPr fontId="6"/>
  </si>
  <si>
    <t>旧橘町</t>
    <rPh sb="0" eb="1">
      <t>キュウ</t>
    </rPh>
    <rPh sb="1" eb="2">
      <t>タチバナ</t>
    </rPh>
    <rPh sb="2" eb="3">
      <t>チョウ</t>
    </rPh>
    <phoneticPr fontId="6"/>
  </si>
  <si>
    <t>旧東和町</t>
    <rPh sb="0" eb="1">
      <t>キュウ</t>
    </rPh>
    <rPh sb="1" eb="3">
      <t>トウワ</t>
    </rPh>
    <rPh sb="3" eb="4">
      <t>チョウ</t>
    </rPh>
    <phoneticPr fontId="6"/>
  </si>
  <si>
    <t>柳井市・熊毛郡・大島郡大島町</t>
    <rPh sb="0" eb="3">
      <t>ヤナイシ</t>
    </rPh>
    <rPh sb="4" eb="5">
      <t>クマ</t>
    </rPh>
    <rPh sb="5" eb="6">
      <t>ケ</t>
    </rPh>
    <rPh sb="6" eb="7">
      <t>グン</t>
    </rPh>
    <rPh sb="8" eb="11">
      <t>オオシマグン</t>
    </rPh>
    <rPh sb="11" eb="13">
      <t>オオシマ</t>
    </rPh>
    <rPh sb="13" eb="14">
      <t>チョウ</t>
    </rPh>
    <phoneticPr fontId="6"/>
  </si>
  <si>
    <t>（旧）大畠町</t>
    <rPh sb="1" eb="2">
      <t>キュウ</t>
    </rPh>
    <phoneticPr fontId="6"/>
  </si>
  <si>
    <t>（旧）大島町</t>
    <rPh sb="1" eb="2">
      <t>キュウ</t>
    </rPh>
    <rPh sb="3" eb="6">
      <t>オオシマチョウ</t>
    </rPh>
    <phoneticPr fontId="6"/>
  </si>
  <si>
    <t>（旧）久賀町</t>
    <rPh sb="1" eb="2">
      <t>キュウ</t>
    </rPh>
    <rPh sb="3" eb="5">
      <t>クガ</t>
    </rPh>
    <rPh sb="5" eb="6">
      <t>チョウ</t>
    </rPh>
    <phoneticPr fontId="6"/>
  </si>
  <si>
    <t>（旧）橘町</t>
    <rPh sb="1" eb="2">
      <t>キュウ</t>
    </rPh>
    <rPh sb="3" eb="5">
      <t>タチバナチョウ</t>
    </rPh>
    <phoneticPr fontId="6"/>
  </si>
  <si>
    <t>（旧）東和町</t>
    <rPh sb="1" eb="2">
      <t>キュウ</t>
    </rPh>
    <rPh sb="3" eb="5">
      <t>トウワ</t>
    </rPh>
    <rPh sb="5" eb="6">
      <t>チョウ</t>
    </rPh>
    <phoneticPr fontId="6"/>
  </si>
  <si>
    <t>（旧）田万川町</t>
    <rPh sb="1" eb="2">
      <t>キュウ</t>
    </rPh>
    <rPh sb="3" eb="4">
      <t>タ</t>
    </rPh>
    <rPh sb="4" eb="5">
      <t>マン</t>
    </rPh>
    <rPh sb="5" eb="6">
      <t>カワ</t>
    </rPh>
    <rPh sb="6" eb="7">
      <t>チョウ</t>
    </rPh>
    <phoneticPr fontId="6"/>
  </si>
  <si>
    <t>（旧）須佐町</t>
    <rPh sb="1" eb="2">
      <t>キュウ</t>
    </rPh>
    <rPh sb="3" eb="4">
      <t>ス</t>
    </rPh>
    <rPh sb="4" eb="5">
      <t>サ</t>
    </rPh>
    <rPh sb="5" eb="6">
      <t>チョウ</t>
    </rPh>
    <phoneticPr fontId="6"/>
  </si>
  <si>
    <t>（旧）むつみ村</t>
    <rPh sb="1" eb="2">
      <t>キュウ</t>
    </rPh>
    <rPh sb="6" eb="7">
      <t>ムラ</t>
    </rPh>
    <phoneticPr fontId="6"/>
  </si>
  <si>
    <t>（旧）福栄村</t>
    <rPh sb="1" eb="2">
      <t>キュウ</t>
    </rPh>
    <rPh sb="3" eb="4">
      <t>フク</t>
    </rPh>
    <rPh sb="4" eb="5">
      <t>エイ</t>
    </rPh>
    <rPh sb="5" eb="6">
      <t>ムラ</t>
    </rPh>
    <phoneticPr fontId="6"/>
  </si>
  <si>
    <t>（旧）川上村</t>
    <rPh sb="1" eb="2">
      <t>キュウ</t>
    </rPh>
    <rPh sb="3" eb="5">
      <t>カワウエ</t>
    </rPh>
    <rPh sb="5" eb="6">
      <t>ムラ</t>
    </rPh>
    <phoneticPr fontId="6"/>
  </si>
  <si>
    <t>（旧）旭村</t>
    <rPh sb="1" eb="2">
      <t>キュウ</t>
    </rPh>
    <rPh sb="3" eb="4">
      <t>アサヒ</t>
    </rPh>
    <rPh sb="4" eb="5">
      <t>ムラ</t>
    </rPh>
    <phoneticPr fontId="6"/>
  </si>
  <si>
    <t>萩市合計</t>
    <rPh sb="0" eb="2">
      <t>ハギシ</t>
    </rPh>
    <rPh sb="2" eb="4">
      <t>ゴウケイ</t>
    </rPh>
    <phoneticPr fontId="6"/>
  </si>
  <si>
    <t>（旧）菊川町</t>
    <rPh sb="1" eb="2">
      <t>キュウ</t>
    </rPh>
    <rPh sb="3" eb="4">
      <t>キク</t>
    </rPh>
    <rPh sb="4" eb="5">
      <t>カワ</t>
    </rPh>
    <rPh sb="5" eb="6">
      <t>チョウ</t>
    </rPh>
    <phoneticPr fontId="6"/>
  </si>
  <si>
    <t>（旧）豊田町</t>
    <rPh sb="1" eb="2">
      <t>キュウ</t>
    </rPh>
    <rPh sb="3" eb="5">
      <t>トヨタ</t>
    </rPh>
    <rPh sb="5" eb="6">
      <t>チョウ</t>
    </rPh>
    <phoneticPr fontId="6"/>
  </si>
  <si>
    <t>（旧）豊浦町</t>
    <rPh sb="1" eb="2">
      <t>キュウ</t>
    </rPh>
    <rPh sb="3" eb="5">
      <t>トヨウラ</t>
    </rPh>
    <rPh sb="5" eb="6">
      <t>チョウ</t>
    </rPh>
    <phoneticPr fontId="6"/>
  </si>
  <si>
    <t>（旧）豊北町</t>
    <rPh sb="1" eb="2">
      <t>キュウ</t>
    </rPh>
    <rPh sb="3" eb="4">
      <t>トヨ</t>
    </rPh>
    <rPh sb="4" eb="5">
      <t>キタ</t>
    </rPh>
    <rPh sb="5" eb="6">
      <t>チョウ</t>
    </rPh>
    <phoneticPr fontId="6"/>
  </si>
  <si>
    <t>下関市合計</t>
    <rPh sb="0" eb="3">
      <t>シモノセキシ</t>
    </rPh>
    <rPh sb="3" eb="5">
      <t>ゴウケイ</t>
    </rPh>
    <phoneticPr fontId="6"/>
  </si>
  <si>
    <t>宇部市合計</t>
    <rPh sb="0" eb="2">
      <t>ウベ</t>
    </rPh>
    <rPh sb="2" eb="3">
      <t>シ</t>
    </rPh>
    <rPh sb="3" eb="5">
      <t>ゴウケイ</t>
    </rPh>
    <phoneticPr fontId="6"/>
  </si>
  <si>
    <t>西日本新聞</t>
    <rPh sb="0" eb="3">
      <t>ニシニホン</t>
    </rPh>
    <rPh sb="3" eb="5">
      <t>シンブン</t>
    </rPh>
    <phoneticPr fontId="6"/>
  </si>
  <si>
    <t>広島県大竹市</t>
  </si>
  <si>
    <t>山　口　県　合  計</t>
    <rPh sb="0" eb="1">
      <t>ヤマ</t>
    </rPh>
    <rPh sb="2" eb="3">
      <t>クチ</t>
    </rPh>
    <rPh sb="4" eb="5">
      <t>ケン</t>
    </rPh>
    <rPh sb="6" eb="7">
      <t>ゴウ</t>
    </rPh>
    <rPh sb="9" eb="10">
      <t>ケイ</t>
    </rPh>
    <phoneticPr fontId="6"/>
  </si>
  <si>
    <t>山口県外　合計</t>
    <rPh sb="0" eb="1">
      <t>ヤマ</t>
    </rPh>
    <rPh sb="1" eb="2">
      <t>クチ</t>
    </rPh>
    <rPh sb="2" eb="3">
      <t>ケン</t>
    </rPh>
    <rPh sb="3" eb="4">
      <t>ソト</t>
    </rPh>
    <rPh sb="5" eb="6">
      <t>ゴウ</t>
    </rPh>
    <rPh sb="6" eb="7">
      <t>ケイ</t>
    </rPh>
    <phoneticPr fontId="6"/>
  </si>
  <si>
    <t>山陽小野田市合計</t>
    <rPh sb="0" eb="2">
      <t>サンヨウ</t>
    </rPh>
    <rPh sb="2" eb="5">
      <t>オノダ</t>
    </rPh>
    <rPh sb="5" eb="6">
      <t>シ</t>
    </rPh>
    <rPh sb="6" eb="8">
      <t>ゴウケイ</t>
    </rPh>
    <phoneticPr fontId="6"/>
  </si>
  <si>
    <t>（旧）柳井市</t>
    <rPh sb="1" eb="2">
      <t>キュウ</t>
    </rPh>
    <rPh sb="3" eb="6">
      <t>ヤナイシ</t>
    </rPh>
    <phoneticPr fontId="6"/>
  </si>
  <si>
    <t>柳井市合計</t>
    <rPh sb="0" eb="3">
      <t>ヤナイシ</t>
    </rPh>
    <rPh sb="3" eb="5">
      <t>ゴウケイ</t>
    </rPh>
    <phoneticPr fontId="6"/>
  </si>
  <si>
    <t>（旧）光市</t>
  </si>
  <si>
    <t>（旧）大和町</t>
  </si>
  <si>
    <t>光市合計</t>
    <rPh sb="0" eb="1">
      <t>ヒカル</t>
    </rPh>
    <rPh sb="1" eb="2">
      <t>シ</t>
    </rPh>
    <rPh sb="2" eb="4">
      <t>ゴウケイ</t>
    </rPh>
    <phoneticPr fontId="6"/>
  </si>
  <si>
    <t>（旧）六日市町</t>
    <rPh sb="1" eb="2">
      <t>キュウ</t>
    </rPh>
    <rPh sb="3" eb="4">
      <t>ロク</t>
    </rPh>
    <rPh sb="4" eb="5">
      <t>ヒ</t>
    </rPh>
    <rPh sb="5" eb="6">
      <t>イチ</t>
    </rPh>
    <rPh sb="6" eb="7">
      <t>チョウ</t>
    </rPh>
    <phoneticPr fontId="6"/>
  </si>
  <si>
    <t>（旧）柿木町</t>
    <rPh sb="1" eb="2">
      <t>キュウ</t>
    </rPh>
    <rPh sb="3" eb="4">
      <t>カキ</t>
    </rPh>
    <rPh sb="4" eb="5">
      <t>キ</t>
    </rPh>
    <rPh sb="5" eb="6">
      <t>チョウ</t>
    </rPh>
    <phoneticPr fontId="6"/>
  </si>
  <si>
    <t>島根県鹿足郡吉賀町</t>
    <rPh sb="0" eb="2">
      <t>シマネ</t>
    </rPh>
    <rPh sb="2" eb="3">
      <t>ケン</t>
    </rPh>
    <rPh sb="3" eb="4">
      <t>シカ</t>
    </rPh>
    <rPh sb="4" eb="5">
      <t>アシ</t>
    </rPh>
    <rPh sb="5" eb="6">
      <t>グン</t>
    </rPh>
    <rPh sb="6" eb="7">
      <t>キチ</t>
    </rPh>
    <rPh sb="7" eb="8">
      <t>ガ</t>
    </rPh>
    <rPh sb="8" eb="9">
      <t>マチ</t>
    </rPh>
    <phoneticPr fontId="6"/>
  </si>
  <si>
    <t>福岡県北九州市門司区</t>
    <rPh sb="0" eb="3">
      <t>フクオカケン</t>
    </rPh>
    <rPh sb="3" eb="6">
      <t>キタキュウシュウ</t>
    </rPh>
    <rPh sb="6" eb="7">
      <t>シ</t>
    </rPh>
    <rPh sb="7" eb="9">
      <t>モジ</t>
    </rPh>
    <rPh sb="9" eb="10">
      <t>ク</t>
    </rPh>
    <phoneticPr fontId="6"/>
  </si>
  <si>
    <t>柳井市</t>
    <rPh sb="0" eb="2">
      <t>ヤナイ</t>
    </rPh>
    <rPh sb="2" eb="3">
      <t>シ</t>
    </rPh>
    <phoneticPr fontId="6"/>
  </si>
  <si>
    <t>光市</t>
    <rPh sb="0" eb="1">
      <t>ヒカル</t>
    </rPh>
    <rPh sb="1" eb="2">
      <t>シ</t>
    </rPh>
    <phoneticPr fontId="6"/>
  </si>
  <si>
    <t>大島郡周防大島町</t>
    <rPh sb="3" eb="5">
      <t>スオウ</t>
    </rPh>
    <rPh sb="5" eb="7">
      <t>オオシマ</t>
    </rPh>
    <rPh sb="7" eb="8">
      <t>チョウ</t>
    </rPh>
    <phoneticPr fontId="6"/>
  </si>
  <si>
    <t>熊毛郡</t>
    <rPh sb="0" eb="2">
      <t>クマゲ</t>
    </rPh>
    <rPh sb="2" eb="3">
      <t>グン</t>
    </rPh>
    <phoneticPr fontId="6"/>
  </si>
  <si>
    <t>下松市</t>
    <rPh sb="0" eb="2">
      <t>クダマツ</t>
    </rPh>
    <rPh sb="2" eb="3">
      <t>シ</t>
    </rPh>
    <phoneticPr fontId="6"/>
  </si>
  <si>
    <t>周南市</t>
    <rPh sb="0" eb="2">
      <t>シュウナン</t>
    </rPh>
    <rPh sb="2" eb="3">
      <t>シ</t>
    </rPh>
    <phoneticPr fontId="6"/>
  </si>
  <si>
    <t>防府市</t>
    <rPh sb="0" eb="2">
      <t>ホウフ</t>
    </rPh>
    <rPh sb="2" eb="3">
      <t>シ</t>
    </rPh>
    <phoneticPr fontId="6"/>
  </si>
  <si>
    <t>秋穂町</t>
    <rPh sb="0" eb="2">
      <t>アキホ</t>
    </rPh>
    <rPh sb="2" eb="3">
      <t>チョウ</t>
    </rPh>
    <phoneticPr fontId="6"/>
  </si>
  <si>
    <t>徳地町</t>
    <rPh sb="0" eb="2">
      <t>トクチ</t>
    </rPh>
    <rPh sb="2" eb="3">
      <t>チョウ</t>
    </rPh>
    <phoneticPr fontId="6"/>
  </si>
  <si>
    <t>市内地区</t>
    <rPh sb="0" eb="2">
      <t>シナイ</t>
    </rPh>
    <rPh sb="2" eb="4">
      <t>チク</t>
    </rPh>
    <phoneticPr fontId="6"/>
  </si>
  <si>
    <t>小郡町</t>
    <rPh sb="0" eb="2">
      <t>オゴオリ</t>
    </rPh>
    <rPh sb="2" eb="3">
      <t>チョウ</t>
    </rPh>
    <phoneticPr fontId="6"/>
  </si>
  <si>
    <t>南部地区</t>
    <rPh sb="0" eb="2">
      <t>ナンブ</t>
    </rPh>
    <rPh sb="2" eb="4">
      <t>チク</t>
    </rPh>
    <phoneticPr fontId="6"/>
  </si>
  <si>
    <t>由良・佐山</t>
    <rPh sb="0" eb="2">
      <t>ユラ</t>
    </rPh>
    <rPh sb="3" eb="5">
      <t>サヤマ</t>
    </rPh>
    <phoneticPr fontId="6"/>
  </si>
  <si>
    <t>阿知須町</t>
    <rPh sb="0" eb="3">
      <t>アチス</t>
    </rPh>
    <rPh sb="3" eb="4">
      <t>チョウ</t>
    </rPh>
    <phoneticPr fontId="6"/>
  </si>
  <si>
    <t>宇部市</t>
    <rPh sb="0" eb="2">
      <t>ウベ</t>
    </rPh>
    <rPh sb="2" eb="3">
      <t>シ</t>
    </rPh>
    <phoneticPr fontId="6"/>
  </si>
  <si>
    <t>美祢市</t>
    <rPh sb="0" eb="2">
      <t>ミネ</t>
    </rPh>
    <rPh sb="2" eb="3">
      <t>シ</t>
    </rPh>
    <phoneticPr fontId="6"/>
  </si>
  <si>
    <t>長門市</t>
    <rPh sb="0" eb="2">
      <t>ナガト</t>
    </rPh>
    <rPh sb="2" eb="3">
      <t>シ</t>
    </rPh>
    <phoneticPr fontId="6"/>
  </si>
  <si>
    <t>旧岩国市</t>
    <rPh sb="0" eb="1">
      <t>キュウ</t>
    </rPh>
    <rPh sb="1" eb="3">
      <t>イワクニ</t>
    </rPh>
    <rPh sb="3" eb="4">
      <t>シ</t>
    </rPh>
    <phoneticPr fontId="6"/>
  </si>
  <si>
    <t>岩　　国　　市</t>
    <rPh sb="0" eb="1">
      <t>イワ</t>
    </rPh>
    <rPh sb="3" eb="4">
      <t>クニ</t>
    </rPh>
    <rPh sb="6" eb="7">
      <t>シ</t>
    </rPh>
    <phoneticPr fontId="6"/>
  </si>
  <si>
    <t>合　　計</t>
    <rPh sb="0" eb="1">
      <t>ゴウ</t>
    </rPh>
    <rPh sb="3" eb="4">
      <t>ケイ</t>
    </rPh>
    <phoneticPr fontId="6"/>
  </si>
  <si>
    <t>旧　玖　珂　郡</t>
    <rPh sb="0" eb="1">
      <t>キュウ</t>
    </rPh>
    <rPh sb="2" eb="3">
      <t>ク</t>
    </rPh>
    <rPh sb="4" eb="5">
      <t>カ</t>
    </rPh>
    <rPh sb="6" eb="7">
      <t>グン</t>
    </rPh>
    <phoneticPr fontId="6"/>
  </si>
  <si>
    <t>（旧）玖珂郡</t>
    <rPh sb="1" eb="2">
      <t>キュウ</t>
    </rPh>
    <rPh sb="5" eb="6">
      <t>グン</t>
    </rPh>
    <phoneticPr fontId="6"/>
  </si>
  <si>
    <t>岩国市</t>
    <rPh sb="0" eb="3">
      <t>イワクニシ</t>
    </rPh>
    <phoneticPr fontId="6"/>
  </si>
  <si>
    <t>周東町</t>
    <phoneticPr fontId="6"/>
  </si>
  <si>
    <t>美川町</t>
    <phoneticPr fontId="6"/>
  </si>
  <si>
    <t>美和町</t>
    <phoneticPr fontId="6"/>
  </si>
  <si>
    <t>錦町</t>
    <phoneticPr fontId="6"/>
  </si>
  <si>
    <t>本郷村</t>
    <phoneticPr fontId="6"/>
  </si>
  <si>
    <t>吉賀町</t>
    <rPh sb="0" eb="1">
      <t>ヨシ</t>
    </rPh>
    <rPh sb="1" eb="2">
      <t>ガ</t>
    </rPh>
    <rPh sb="2" eb="3">
      <t>チョウ</t>
    </rPh>
    <phoneticPr fontId="6"/>
  </si>
  <si>
    <t>▼鹿足郡の一部（旧　六日市町・旧　柿木村）　【島根県】</t>
    <rPh sb="1" eb="2">
      <t>シカ</t>
    </rPh>
    <rPh sb="2" eb="3">
      <t>ソク</t>
    </rPh>
    <rPh sb="3" eb="4">
      <t>グン</t>
    </rPh>
    <rPh sb="5" eb="7">
      <t>イチブ</t>
    </rPh>
    <rPh sb="8" eb="9">
      <t>キュウ</t>
    </rPh>
    <rPh sb="10" eb="11">
      <t>ロク</t>
    </rPh>
    <rPh sb="11" eb="12">
      <t>ヒ</t>
    </rPh>
    <rPh sb="12" eb="13">
      <t>イチ</t>
    </rPh>
    <rPh sb="13" eb="14">
      <t>チョウ</t>
    </rPh>
    <rPh sb="15" eb="16">
      <t>キュウ</t>
    </rPh>
    <rPh sb="17" eb="18">
      <t>カキ</t>
    </rPh>
    <rPh sb="18" eb="19">
      <t>キ</t>
    </rPh>
    <rPh sb="19" eb="20">
      <t>ムラ</t>
    </rPh>
    <rPh sb="23" eb="26">
      <t>シマネケン</t>
    </rPh>
    <phoneticPr fontId="6"/>
  </si>
  <si>
    <t>▼大竹市　【広島県】</t>
    <rPh sb="1" eb="3">
      <t>オオタケ</t>
    </rPh>
    <rPh sb="3" eb="4">
      <t>シ</t>
    </rPh>
    <rPh sb="6" eb="8">
      <t>ヒロシマ</t>
    </rPh>
    <rPh sb="8" eb="9">
      <t>ケン</t>
    </rPh>
    <phoneticPr fontId="6"/>
  </si>
  <si>
    <t>由宇町</t>
    <phoneticPr fontId="6"/>
  </si>
  <si>
    <t>玖珂町</t>
    <phoneticPr fontId="6"/>
  </si>
  <si>
    <t>山口県岩国市（旧　玖珂郡）・島根県鹿足郡・広島県大竹市</t>
    <rPh sb="0" eb="3">
      <t>ヤマグチケン</t>
    </rPh>
    <rPh sb="3" eb="6">
      <t>イワクニシ</t>
    </rPh>
    <rPh sb="7" eb="8">
      <t>キュウ</t>
    </rPh>
    <rPh sb="9" eb="11">
      <t>クガ</t>
    </rPh>
    <rPh sb="11" eb="12">
      <t>グン</t>
    </rPh>
    <rPh sb="14" eb="17">
      <t>シマネケン</t>
    </rPh>
    <rPh sb="17" eb="18">
      <t>シカ</t>
    </rPh>
    <rPh sb="18" eb="19">
      <t>アシ</t>
    </rPh>
    <rPh sb="19" eb="20">
      <t>グン</t>
    </rPh>
    <rPh sb="21" eb="24">
      <t>ヒロシマケン</t>
    </rPh>
    <rPh sb="24" eb="27">
      <t>オオタケシ</t>
    </rPh>
    <phoneticPr fontId="6"/>
  </si>
  <si>
    <t>小    計</t>
    <phoneticPr fontId="6"/>
  </si>
  <si>
    <t>旧　柳井市</t>
    <rPh sb="0" eb="1">
      <t>キュウ</t>
    </rPh>
    <rPh sb="2" eb="5">
      <t>ヤナイシ</t>
    </rPh>
    <phoneticPr fontId="6"/>
  </si>
  <si>
    <t>旧玖珂郡</t>
    <rPh sb="0" eb="1">
      <t>キュウ</t>
    </rPh>
    <rPh sb="1" eb="3">
      <t>クガ</t>
    </rPh>
    <rPh sb="3" eb="4">
      <t>グン</t>
    </rPh>
    <phoneticPr fontId="6"/>
  </si>
  <si>
    <t>大　畠</t>
    <rPh sb="0" eb="1">
      <t>ダイ</t>
    </rPh>
    <rPh sb="2" eb="3">
      <t>ハタケ</t>
    </rPh>
    <phoneticPr fontId="6"/>
  </si>
  <si>
    <t>油谷町</t>
    <phoneticPr fontId="6"/>
  </si>
  <si>
    <t>日置町</t>
    <phoneticPr fontId="6"/>
  </si>
  <si>
    <r>
      <t>長門市</t>
    </r>
    <r>
      <rPr>
        <b/>
        <sz val="10"/>
        <color indexed="32"/>
        <rFont val="HG丸ｺﾞｼｯｸM-PRO"/>
        <family val="3"/>
        <charset val="128"/>
      </rPr>
      <t>（旧大津郡）</t>
    </r>
    <rPh sb="0" eb="1">
      <t>ナガ</t>
    </rPh>
    <rPh sb="1" eb="2">
      <t>モン</t>
    </rPh>
    <rPh sb="2" eb="3">
      <t>シ</t>
    </rPh>
    <rPh sb="4" eb="5">
      <t>キュウ</t>
    </rPh>
    <rPh sb="5" eb="8">
      <t>オオツグン</t>
    </rPh>
    <phoneticPr fontId="6"/>
  </si>
  <si>
    <t>岩国市合計</t>
    <rPh sb="0" eb="2">
      <t>イワクニ</t>
    </rPh>
    <rPh sb="2" eb="3">
      <t>シ</t>
    </rPh>
    <rPh sb="3" eb="5">
      <t>ゴウケイ</t>
    </rPh>
    <phoneticPr fontId="6"/>
  </si>
  <si>
    <t>鹿足郡合計</t>
    <rPh sb="0" eb="1">
      <t>シカ</t>
    </rPh>
    <rPh sb="1" eb="2">
      <t>アシ</t>
    </rPh>
    <rPh sb="2" eb="3">
      <t>グン</t>
    </rPh>
    <rPh sb="3" eb="5">
      <t>ゴウケイ</t>
    </rPh>
    <phoneticPr fontId="6"/>
  </si>
  <si>
    <t>(旧)由宇町</t>
    <rPh sb="1" eb="2">
      <t>キュウ</t>
    </rPh>
    <rPh sb="3" eb="4">
      <t>ユ</t>
    </rPh>
    <rPh sb="4" eb="5">
      <t>ウ</t>
    </rPh>
    <rPh sb="5" eb="6">
      <t>チョウ</t>
    </rPh>
    <phoneticPr fontId="6"/>
  </si>
  <si>
    <t>(旧)玖珂町</t>
    <rPh sb="1" eb="2">
      <t>キュウ</t>
    </rPh>
    <rPh sb="3" eb="6">
      <t>クガチョウ</t>
    </rPh>
    <phoneticPr fontId="6"/>
  </si>
  <si>
    <t>(旧)周東町</t>
    <rPh sb="1" eb="2">
      <t>キュウ</t>
    </rPh>
    <rPh sb="3" eb="4">
      <t>シュウ</t>
    </rPh>
    <rPh sb="4" eb="5">
      <t>トウ</t>
    </rPh>
    <rPh sb="5" eb="6">
      <t>チョウ</t>
    </rPh>
    <phoneticPr fontId="6"/>
  </si>
  <si>
    <t>(旧)美川町</t>
    <rPh sb="1" eb="2">
      <t>キュウ</t>
    </rPh>
    <rPh sb="3" eb="4">
      <t>ビ</t>
    </rPh>
    <rPh sb="4" eb="5">
      <t>カワ</t>
    </rPh>
    <rPh sb="5" eb="6">
      <t>チョウ</t>
    </rPh>
    <phoneticPr fontId="6"/>
  </si>
  <si>
    <t>(旧)美和町</t>
    <rPh sb="1" eb="2">
      <t>キュウ</t>
    </rPh>
    <rPh sb="3" eb="4">
      <t>ビ</t>
    </rPh>
    <rPh sb="4" eb="5">
      <t>ワ</t>
    </rPh>
    <rPh sb="5" eb="6">
      <t>チョウ</t>
    </rPh>
    <phoneticPr fontId="6"/>
  </si>
  <si>
    <t>(旧)錦町</t>
    <rPh sb="1" eb="2">
      <t>キュウ</t>
    </rPh>
    <rPh sb="3" eb="4">
      <t>ニシキ</t>
    </rPh>
    <rPh sb="4" eb="5">
      <t>マチ</t>
    </rPh>
    <phoneticPr fontId="6"/>
  </si>
  <si>
    <t>(旧)本郷村</t>
    <rPh sb="1" eb="2">
      <t>キュウ</t>
    </rPh>
    <rPh sb="3" eb="4">
      <t>ホン</t>
    </rPh>
    <rPh sb="4" eb="5">
      <t>ゴウ</t>
    </rPh>
    <rPh sb="5" eb="6">
      <t>ムラ</t>
    </rPh>
    <phoneticPr fontId="6"/>
  </si>
  <si>
    <t>長門市合計</t>
    <rPh sb="0" eb="1">
      <t>ナガ</t>
    </rPh>
    <rPh sb="1" eb="2">
      <t>モン</t>
    </rPh>
    <rPh sb="2" eb="3">
      <t>シ</t>
    </rPh>
    <rPh sb="3" eb="5">
      <t>ゴウケイ</t>
    </rPh>
    <phoneticPr fontId="6"/>
  </si>
  <si>
    <t>岩国市</t>
  </si>
  <si>
    <t>中央</t>
  </si>
  <si>
    <t>由宇･神代(朝･毎)</t>
  </si>
  <si>
    <t>玖珂(合)</t>
  </si>
  <si>
    <t>玖珂</t>
  </si>
  <si>
    <t>高森(合)</t>
  </si>
  <si>
    <t>祖生</t>
  </si>
  <si>
    <t>[郡]美川(合)</t>
  </si>
  <si>
    <t>[郡]広瀬東(合)</t>
  </si>
  <si>
    <t>[郡]広瀬西(合)</t>
  </si>
  <si>
    <t>[郡]下須川(合)</t>
  </si>
  <si>
    <t>[郡]宇佐郷(合)</t>
  </si>
  <si>
    <t>[郡]本郷(合)</t>
  </si>
  <si>
    <t>[郡]柿 木(合)</t>
  </si>
  <si>
    <t>六日市</t>
  </si>
  <si>
    <t>(七日市含む）</t>
  </si>
  <si>
    <t>大竹(合)</t>
  </si>
  <si>
    <t>柳井</t>
  </si>
  <si>
    <t>新庄</t>
  </si>
  <si>
    <t>余田</t>
  </si>
  <si>
    <t>柳井平郡</t>
  </si>
  <si>
    <t>伊保庄</t>
  </si>
  <si>
    <t>阿月</t>
  </si>
  <si>
    <t>伊陸</t>
  </si>
  <si>
    <t>日積</t>
  </si>
  <si>
    <t>佐賀(毎)</t>
  </si>
  <si>
    <t>上関(毎)</t>
  </si>
  <si>
    <t>田布施(合)</t>
  </si>
  <si>
    <t>岩田(朝･毎)</t>
  </si>
  <si>
    <t>平生(合)</t>
  </si>
  <si>
    <t>上関</t>
  </si>
  <si>
    <t>田布施</t>
  </si>
  <si>
    <t>室津</t>
  </si>
  <si>
    <t>小松</t>
  </si>
  <si>
    <t>三蒲</t>
  </si>
  <si>
    <t>出井</t>
  </si>
  <si>
    <t>椋野(合)</t>
  </si>
  <si>
    <t>久賀</t>
  </si>
  <si>
    <t>安下庄</t>
  </si>
  <si>
    <t>西方(合)</t>
  </si>
  <si>
    <t>外入(朝･読)</t>
  </si>
  <si>
    <t>森野</t>
  </si>
  <si>
    <t>和佐(合)</t>
  </si>
  <si>
    <t>小泊(合)</t>
  </si>
  <si>
    <t>和田(合)</t>
  </si>
  <si>
    <t>小伊保田(合)</t>
  </si>
  <si>
    <t>油田(合)</t>
  </si>
  <si>
    <t>(伊保田含む)</t>
  </si>
  <si>
    <t>小積(合)</t>
  </si>
  <si>
    <t>大積(合)</t>
  </si>
  <si>
    <t>沖家室(合)</t>
  </si>
  <si>
    <t>地家室･佐連(合)</t>
  </si>
  <si>
    <t>小松(合)</t>
  </si>
  <si>
    <t>森野(読)</t>
  </si>
  <si>
    <t>(佐連含む)</t>
  </si>
  <si>
    <t>周南</t>
  </si>
  <si>
    <t>櫛ヶ浜</t>
  </si>
  <si>
    <t>西部</t>
  </si>
  <si>
    <t>東部</t>
  </si>
  <si>
    <t>東周南</t>
  </si>
  <si>
    <t>徳山西</t>
  </si>
  <si>
    <t>徳山中央</t>
  </si>
  <si>
    <t>戸田(合)</t>
  </si>
  <si>
    <t>中須(合)</t>
  </si>
  <si>
    <t>須金(合)</t>
  </si>
  <si>
    <t>須々万</t>
  </si>
  <si>
    <t>富田</t>
  </si>
  <si>
    <t>新南陽</t>
  </si>
  <si>
    <t>富田中央</t>
  </si>
  <si>
    <t>下松東</t>
  </si>
  <si>
    <t>花岡</t>
  </si>
  <si>
    <t>末武</t>
  </si>
  <si>
    <t>下松</t>
  </si>
  <si>
    <t>北部</t>
  </si>
  <si>
    <t>下松中央</t>
  </si>
  <si>
    <t>下松北</t>
  </si>
  <si>
    <t>宮前</t>
  </si>
  <si>
    <t>駅前</t>
  </si>
  <si>
    <t>室積</t>
  </si>
  <si>
    <t>上島田(毎)</t>
  </si>
  <si>
    <t>浅江</t>
  </si>
  <si>
    <t>光中央</t>
  </si>
  <si>
    <t>三島</t>
  </si>
  <si>
    <t>光ヶ丘</t>
  </si>
  <si>
    <t>光井</t>
  </si>
  <si>
    <t>右田(中)</t>
  </si>
  <si>
    <t>三田尻</t>
  </si>
  <si>
    <t>防府西部</t>
  </si>
  <si>
    <t>防府宮市</t>
  </si>
  <si>
    <t>華城</t>
  </si>
  <si>
    <t>牟礼</t>
  </si>
  <si>
    <t>中の関</t>
  </si>
  <si>
    <t>右田</t>
  </si>
  <si>
    <t>大道</t>
  </si>
  <si>
    <t>牟礼･富海</t>
  </si>
  <si>
    <t>秋穂(中)</t>
  </si>
  <si>
    <t>大内</t>
  </si>
  <si>
    <t>湯田</t>
  </si>
  <si>
    <t>小鯖</t>
  </si>
  <si>
    <t>平川</t>
  </si>
  <si>
    <t>山口湯田</t>
  </si>
  <si>
    <t>矢原</t>
  </si>
  <si>
    <t>湯田北</t>
  </si>
  <si>
    <t>大歳･吉敷</t>
  </si>
  <si>
    <t>小郡</t>
  </si>
  <si>
    <t>新山口東</t>
  </si>
  <si>
    <t>新山口西</t>
  </si>
  <si>
    <t>小郡南</t>
  </si>
  <si>
    <t>西岐波</t>
  </si>
  <si>
    <t>空港</t>
  </si>
  <si>
    <t>東新川</t>
  </si>
  <si>
    <t>琴芝</t>
  </si>
  <si>
    <t>藤山</t>
  </si>
  <si>
    <t>厚南</t>
  </si>
  <si>
    <t>小野(合)</t>
  </si>
  <si>
    <t>岐波</t>
  </si>
  <si>
    <t>床波</t>
  </si>
  <si>
    <t>常盤</t>
  </si>
  <si>
    <t>梶返</t>
  </si>
  <si>
    <t>厚南北部</t>
  </si>
  <si>
    <t>南部(中)</t>
  </si>
  <si>
    <t>上宇部(中)</t>
  </si>
  <si>
    <t>中央(中)</t>
  </si>
  <si>
    <t>小羽山(中)</t>
  </si>
  <si>
    <t>藤山(中)</t>
  </si>
  <si>
    <t>妻崎(中)</t>
  </si>
  <si>
    <t>小野田</t>
  </si>
  <si>
    <t>高千帆</t>
  </si>
  <si>
    <t>厚狭</t>
  </si>
  <si>
    <t>吉部</t>
  </si>
  <si>
    <t>船木(合)</t>
  </si>
  <si>
    <t>万倉(合)</t>
  </si>
  <si>
    <t>東萩</t>
  </si>
  <si>
    <t>三見</t>
  </si>
  <si>
    <t>福 賀(合)</t>
  </si>
  <si>
    <t>長門峡(合)</t>
  </si>
  <si>
    <t>生 雲(合)</t>
  </si>
  <si>
    <t>地 福(合)</t>
  </si>
  <si>
    <t>徳 佐(合)</t>
  </si>
  <si>
    <t>小 川(合)</t>
  </si>
  <si>
    <t>弥 富(毎)</t>
  </si>
  <si>
    <t>奈古</t>
  </si>
  <si>
    <t>宇 田(毎)</t>
  </si>
  <si>
    <t>江崎</t>
  </si>
  <si>
    <t>須佐</t>
  </si>
  <si>
    <t>高俣</t>
  </si>
  <si>
    <t>福 井(合)</t>
  </si>
  <si>
    <t>明木</t>
  </si>
  <si>
    <t>生雲</t>
  </si>
  <si>
    <t>美祢</t>
  </si>
  <si>
    <t>豊田前（読）</t>
  </si>
  <si>
    <t>秋吉(合)</t>
  </si>
  <si>
    <t>嘉万(合)</t>
  </si>
  <si>
    <t>大田(合)</t>
  </si>
  <si>
    <t>絵堂(合)</t>
  </si>
  <si>
    <t>長門</t>
  </si>
  <si>
    <t>仙崎</t>
  </si>
  <si>
    <t>三隅</t>
  </si>
  <si>
    <t>人丸</t>
  </si>
  <si>
    <t>向津具(合)</t>
  </si>
  <si>
    <t>古市</t>
  </si>
  <si>
    <t>黄波戸</t>
  </si>
  <si>
    <t>下関西部</t>
  </si>
  <si>
    <t>下関東部</t>
  </si>
  <si>
    <t>幡生</t>
  </si>
  <si>
    <t>武久</t>
  </si>
  <si>
    <t>山の田</t>
  </si>
  <si>
    <t>新下関</t>
  </si>
  <si>
    <t>上田中</t>
  </si>
  <si>
    <t>(一の宮＋貴船)</t>
  </si>
  <si>
    <t>向洋</t>
  </si>
  <si>
    <t>椋野</t>
  </si>
  <si>
    <t>綾羅木</t>
  </si>
  <si>
    <t>安岡</t>
  </si>
  <si>
    <t>吉見</t>
  </si>
  <si>
    <t>吉母</t>
  </si>
  <si>
    <t>川中</t>
  </si>
  <si>
    <t>彦島</t>
  </si>
  <si>
    <t>長府西部</t>
  </si>
  <si>
    <t>長府東部</t>
  </si>
  <si>
    <t>王司</t>
  </si>
  <si>
    <t>吉田</t>
  </si>
  <si>
    <t>菊川(田部)</t>
  </si>
  <si>
    <t>豊田(西市)</t>
  </si>
  <si>
    <t>黒井</t>
  </si>
  <si>
    <t>（黒井･室津）</t>
  </si>
  <si>
    <t>特牛</t>
  </si>
  <si>
    <t>粟野</t>
  </si>
  <si>
    <t>豊浦南</t>
  </si>
  <si>
    <t>川棚・小串</t>
  </si>
  <si>
    <t>（湯玉含む）</t>
  </si>
  <si>
    <t>豊北</t>
  </si>
  <si>
    <t>厚南(中)</t>
    <rPh sb="3" eb="4">
      <t>チュウ</t>
    </rPh>
    <phoneticPr fontId="6"/>
  </si>
  <si>
    <t>厚東(中)</t>
    <rPh sb="0" eb="1">
      <t>アツ</t>
    </rPh>
    <rPh sb="1" eb="2">
      <t>ヒガシ</t>
    </rPh>
    <phoneticPr fontId="6"/>
  </si>
  <si>
    <t>由宇</t>
    <phoneticPr fontId="6"/>
  </si>
  <si>
    <t>新山口</t>
    <rPh sb="0" eb="1">
      <t>シン</t>
    </rPh>
    <rPh sb="1" eb="3">
      <t>ヤマグチ</t>
    </rPh>
    <phoneticPr fontId="6"/>
  </si>
  <si>
    <t>東・宮野</t>
    <rPh sb="2" eb="4">
      <t>ミヤノ</t>
    </rPh>
    <phoneticPr fontId="6"/>
  </si>
  <si>
    <t>萩（西）</t>
    <rPh sb="2" eb="3">
      <t>ニシ</t>
    </rPh>
    <phoneticPr fontId="6"/>
  </si>
  <si>
    <t>岩国中央</t>
    <rPh sb="0" eb="2">
      <t>イワクニ</t>
    </rPh>
    <phoneticPr fontId="6"/>
  </si>
  <si>
    <t>真長田</t>
    <rPh sb="1" eb="2">
      <t>チョウ</t>
    </rPh>
    <rPh sb="2" eb="3">
      <t>タ</t>
    </rPh>
    <phoneticPr fontId="6"/>
  </si>
  <si>
    <t>姫ノ水</t>
    <phoneticPr fontId="6"/>
  </si>
  <si>
    <t>新岩国</t>
    <rPh sb="0" eb="1">
      <t>シン</t>
    </rPh>
    <rPh sb="1" eb="3">
      <t>イワクニ</t>
    </rPh>
    <phoneticPr fontId="6"/>
  </si>
  <si>
    <t>大内中央</t>
    <rPh sb="2" eb="4">
      <t>チュウオウ</t>
    </rPh>
    <phoneticPr fontId="6"/>
  </si>
  <si>
    <t>岩国西</t>
    <rPh sb="2" eb="3">
      <t>ニシ</t>
    </rPh>
    <phoneticPr fontId="6"/>
  </si>
  <si>
    <t>大道(中)</t>
    <phoneticPr fontId="6"/>
  </si>
  <si>
    <t>中央(中)</t>
    <phoneticPr fontId="6"/>
  </si>
  <si>
    <t>防府南部(中)</t>
    <phoneticPr fontId="6"/>
  </si>
  <si>
    <t>防府東(牟礼)(中)</t>
    <phoneticPr fontId="6"/>
  </si>
  <si>
    <t>西部(中)</t>
    <phoneticPr fontId="6"/>
  </si>
  <si>
    <t>三田尻(中)</t>
    <phoneticPr fontId="6"/>
  </si>
  <si>
    <t>阿東町</t>
    <phoneticPr fontId="6"/>
  </si>
  <si>
    <t>旧阿武郡</t>
    <rPh sb="0" eb="1">
      <t>キュウ</t>
    </rPh>
    <rPh sb="1" eb="3">
      <t>アブ</t>
    </rPh>
    <rPh sb="3" eb="4">
      <t>グン</t>
    </rPh>
    <phoneticPr fontId="6"/>
  </si>
  <si>
    <t>美祢市</t>
    <rPh sb="0" eb="2">
      <t>ミネ</t>
    </rPh>
    <rPh sb="2" eb="3">
      <t>シ</t>
    </rPh>
    <phoneticPr fontId="6"/>
  </si>
  <si>
    <t>秋芳町</t>
    <phoneticPr fontId="6"/>
  </si>
  <si>
    <t>美東町</t>
    <phoneticPr fontId="6"/>
  </si>
  <si>
    <t>旧美祢郡</t>
    <rPh sb="0" eb="1">
      <t>キュウ</t>
    </rPh>
    <rPh sb="1" eb="4">
      <t>ミネグン</t>
    </rPh>
    <phoneticPr fontId="6"/>
  </si>
  <si>
    <t>山口県市・郡別折込部数表一覧表</t>
    <rPh sb="0" eb="2">
      <t>ヤマグチ</t>
    </rPh>
    <rPh sb="2" eb="3">
      <t>ケン</t>
    </rPh>
    <rPh sb="3" eb="4">
      <t>シ</t>
    </rPh>
    <rPh sb="5" eb="6">
      <t>グン</t>
    </rPh>
    <rPh sb="6" eb="7">
      <t>ベツ</t>
    </rPh>
    <rPh sb="7" eb="9">
      <t>オリコミ</t>
    </rPh>
    <rPh sb="9" eb="11">
      <t>ブスウ</t>
    </rPh>
    <rPh sb="11" eb="12">
      <t>ヒョウ</t>
    </rPh>
    <rPh sb="12" eb="14">
      <t>イチラン</t>
    </rPh>
    <rPh sb="14" eb="15">
      <t>ヒョウ</t>
    </rPh>
    <phoneticPr fontId="6"/>
  </si>
  <si>
    <t>市郡別</t>
    <rPh sb="0" eb="1">
      <t>シ</t>
    </rPh>
    <rPh sb="1" eb="2">
      <t>グン</t>
    </rPh>
    <rPh sb="2" eb="3">
      <t>ベツ</t>
    </rPh>
    <phoneticPr fontId="6"/>
  </si>
  <si>
    <t>全新聞計</t>
    <rPh sb="0" eb="1">
      <t>ゼン</t>
    </rPh>
    <rPh sb="1" eb="3">
      <t>シンブン</t>
    </rPh>
    <rPh sb="3" eb="4">
      <t>ケイ</t>
    </rPh>
    <phoneticPr fontId="6"/>
  </si>
  <si>
    <t>中国・合売</t>
    <rPh sb="0" eb="2">
      <t>チュウゴク</t>
    </rPh>
    <rPh sb="3" eb="4">
      <t>ゴウ</t>
    </rPh>
    <rPh sb="4" eb="5">
      <t>バイ</t>
    </rPh>
    <phoneticPr fontId="6"/>
  </si>
  <si>
    <t>日経新聞</t>
    <rPh sb="0" eb="2">
      <t>ニッケイ</t>
    </rPh>
    <rPh sb="2" eb="4">
      <t>シンブン</t>
    </rPh>
    <phoneticPr fontId="6"/>
  </si>
  <si>
    <t>Ｂ４</t>
    <phoneticPr fontId="6"/>
  </si>
  <si>
    <t>Ｂ３</t>
    <phoneticPr fontId="6"/>
  </si>
  <si>
    <t>Ｂ２</t>
    <phoneticPr fontId="6"/>
  </si>
  <si>
    <t>Ｂ４厚（紙質110kg以上）</t>
    <rPh sb="2" eb="3">
      <t>アツ</t>
    </rPh>
    <rPh sb="4" eb="5">
      <t>カミ</t>
    </rPh>
    <rPh sb="5" eb="6">
      <t>シツ</t>
    </rPh>
    <rPh sb="11" eb="13">
      <t>イジョウ</t>
    </rPh>
    <phoneticPr fontId="6"/>
  </si>
  <si>
    <t>税抜</t>
    <rPh sb="0" eb="1">
      <t>ゼイ</t>
    </rPh>
    <rPh sb="1" eb="2">
      <t>ヌ</t>
    </rPh>
    <phoneticPr fontId="6"/>
  </si>
  <si>
    <t>税込</t>
    <rPh sb="0" eb="2">
      <t>ゼイコミ</t>
    </rPh>
    <phoneticPr fontId="6"/>
  </si>
  <si>
    <t>周南市</t>
    <rPh sb="0" eb="3">
      <t>シュウナンシ</t>
    </rPh>
    <phoneticPr fontId="6"/>
  </si>
  <si>
    <t>山陽小野田市</t>
    <rPh sb="0" eb="2">
      <t>サンヨウ</t>
    </rPh>
    <rPh sb="2" eb="5">
      <t>オノダ</t>
    </rPh>
    <rPh sb="5" eb="6">
      <t>シ</t>
    </rPh>
    <phoneticPr fontId="6"/>
  </si>
  <si>
    <t>美祢市</t>
    <rPh sb="0" eb="3">
      <t>ミネシ</t>
    </rPh>
    <phoneticPr fontId="6"/>
  </si>
  <si>
    <t>長門市</t>
    <rPh sb="0" eb="3">
      <t>ナガトシ</t>
    </rPh>
    <phoneticPr fontId="6"/>
  </si>
  <si>
    <t>下関市</t>
    <rPh sb="0" eb="2">
      <t>シモノセキ</t>
    </rPh>
    <rPh sb="2" eb="3">
      <t>シ</t>
    </rPh>
    <phoneticPr fontId="6"/>
  </si>
  <si>
    <t>大島郡</t>
    <rPh sb="0" eb="3">
      <t>オオシマグン</t>
    </rPh>
    <phoneticPr fontId="6"/>
  </si>
  <si>
    <t>熊毛郡3町</t>
    <rPh sb="0" eb="2">
      <t>クマゲ</t>
    </rPh>
    <rPh sb="2" eb="3">
      <t>グン</t>
    </rPh>
    <rPh sb="4" eb="5">
      <t>チョウ</t>
    </rPh>
    <phoneticPr fontId="6"/>
  </si>
  <si>
    <t>阿武郡</t>
    <rPh sb="0" eb="3">
      <t>アブグン</t>
    </rPh>
    <phoneticPr fontId="6"/>
  </si>
  <si>
    <t>山口県計</t>
    <rPh sb="0" eb="2">
      <t>ヤマグチ</t>
    </rPh>
    <rPh sb="2" eb="3">
      <t>ケン</t>
    </rPh>
    <rPh sb="3" eb="4">
      <t>ケイ</t>
    </rPh>
    <phoneticPr fontId="6"/>
  </si>
  <si>
    <t>下松市合計</t>
    <rPh sb="0" eb="2">
      <t>クダマツ</t>
    </rPh>
    <rPh sb="2" eb="3">
      <t>シ</t>
    </rPh>
    <rPh sb="3" eb="5">
      <t>ゴウケイ</t>
    </rPh>
    <phoneticPr fontId="6"/>
  </si>
  <si>
    <t>防府市合計</t>
    <rPh sb="0" eb="2">
      <t>ホウフ</t>
    </rPh>
    <rPh sb="2" eb="3">
      <t>シ</t>
    </rPh>
    <rPh sb="3" eb="5">
      <t>ゴウケイ</t>
    </rPh>
    <phoneticPr fontId="6"/>
  </si>
  <si>
    <t>岐波(中)</t>
    <phoneticPr fontId="6"/>
  </si>
  <si>
    <t>藤生</t>
    <rPh sb="0" eb="1">
      <t>フジ</t>
    </rPh>
    <rPh sb="1" eb="2">
      <t>ナマ</t>
    </rPh>
    <phoneticPr fontId="6"/>
  </si>
  <si>
    <t>徳山</t>
    <rPh sb="0" eb="2">
      <t>トクヤマ</t>
    </rPh>
    <phoneticPr fontId="6"/>
  </si>
  <si>
    <t>岐山周南</t>
    <rPh sb="0" eb="1">
      <t>チマタ</t>
    </rPh>
    <rPh sb="1" eb="2">
      <t>ヤマ</t>
    </rPh>
    <phoneticPr fontId="6"/>
  </si>
  <si>
    <t>豊北西</t>
    <rPh sb="2" eb="3">
      <t>ニシ</t>
    </rPh>
    <phoneticPr fontId="6"/>
  </si>
  <si>
    <t>宇部西部</t>
    <rPh sb="0" eb="2">
      <t>ウベ</t>
    </rPh>
    <rPh sb="2" eb="4">
      <t>セイブ</t>
    </rPh>
    <phoneticPr fontId="6"/>
  </si>
  <si>
    <t>山口東部</t>
    <rPh sb="0" eb="2">
      <t>ヤマグチ</t>
    </rPh>
    <rPh sb="2" eb="4">
      <t>トウブ</t>
    </rPh>
    <phoneticPr fontId="6"/>
  </si>
  <si>
    <t>(湯本・仙崎含む)</t>
    <rPh sb="4" eb="6">
      <t>センザキ</t>
    </rPh>
    <phoneticPr fontId="6"/>
  </si>
  <si>
    <t>[郡]吉賀(合)</t>
    <rPh sb="3" eb="4">
      <t>ヨシ</t>
    </rPh>
    <rPh sb="4" eb="5">
      <t>ガ</t>
    </rPh>
    <phoneticPr fontId="6"/>
  </si>
  <si>
    <t>中央</t>
    <rPh sb="0" eb="2">
      <t>チュウオウ</t>
    </rPh>
    <phoneticPr fontId="6"/>
  </si>
  <si>
    <t>山口新聞</t>
    <rPh sb="0" eb="2">
      <t>ヤマグチ</t>
    </rPh>
    <rPh sb="2" eb="4">
      <t>シンブン</t>
    </rPh>
    <phoneticPr fontId="6"/>
  </si>
  <si>
    <t>読売新聞</t>
    <phoneticPr fontId="6"/>
  </si>
  <si>
    <t>　　　山口新聞</t>
    <rPh sb="3" eb="5">
      <t>ヤマグチ</t>
    </rPh>
    <rPh sb="5" eb="7">
      <t>シンブン</t>
    </rPh>
    <phoneticPr fontId="6"/>
  </si>
  <si>
    <t>萩</t>
    <rPh sb="0" eb="1">
      <t>ハギ</t>
    </rPh>
    <phoneticPr fontId="6"/>
  </si>
  <si>
    <t>大井</t>
    <rPh sb="0" eb="2">
      <t>オオイ</t>
    </rPh>
    <phoneticPr fontId="6"/>
  </si>
  <si>
    <t>奈古</t>
    <rPh sb="0" eb="2">
      <t>ナコ</t>
    </rPh>
    <phoneticPr fontId="6"/>
  </si>
  <si>
    <t>宇田</t>
    <rPh sb="0" eb="2">
      <t>ウタ</t>
    </rPh>
    <phoneticPr fontId="6"/>
  </si>
  <si>
    <t>福賀</t>
    <rPh sb="0" eb="1">
      <t>フク</t>
    </rPh>
    <rPh sb="1" eb="2">
      <t>ガ</t>
    </rPh>
    <phoneticPr fontId="6"/>
  </si>
  <si>
    <t>須佐</t>
    <rPh sb="0" eb="2">
      <t>スサ</t>
    </rPh>
    <phoneticPr fontId="6"/>
  </si>
  <si>
    <t>弥富</t>
    <rPh sb="0" eb="2">
      <t>ヤトミ</t>
    </rPh>
    <phoneticPr fontId="6"/>
  </si>
  <si>
    <t>江崎</t>
    <rPh sb="0" eb="1">
      <t>エ</t>
    </rPh>
    <rPh sb="1" eb="2">
      <t>サキ</t>
    </rPh>
    <phoneticPr fontId="6"/>
  </si>
  <si>
    <t>小川</t>
    <rPh sb="0" eb="2">
      <t>オガワ</t>
    </rPh>
    <phoneticPr fontId="6"/>
  </si>
  <si>
    <t>高俣</t>
    <rPh sb="0" eb="2">
      <t>コウマタ</t>
    </rPh>
    <phoneticPr fontId="6"/>
  </si>
  <si>
    <t>吉部</t>
    <rPh sb="0" eb="1">
      <t>ヨシ</t>
    </rPh>
    <rPh sb="1" eb="2">
      <t>ブ</t>
    </rPh>
    <phoneticPr fontId="6"/>
  </si>
  <si>
    <t>紫福</t>
    <rPh sb="0" eb="1">
      <t>ムラサキ</t>
    </rPh>
    <rPh sb="1" eb="2">
      <t>フク</t>
    </rPh>
    <phoneticPr fontId="6"/>
  </si>
  <si>
    <t>福井</t>
    <rPh sb="0" eb="2">
      <t>フクイ</t>
    </rPh>
    <phoneticPr fontId="6"/>
  </si>
  <si>
    <t>佐々並</t>
    <rPh sb="0" eb="2">
      <t>ササ</t>
    </rPh>
    <rPh sb="2" eb="3">
      <t>ナミ</t>
    </rPh>
    <phoneticPr fontId="6"/>
  </si>
  <si>
    <t>山口小計</t>
    <rPh sb="0" eb="2">
      <t>ヤマグチ</t>
    </rPh>
    <rPh sb="2" eb="3">
      <t>コ</t>
    </rPh>
    <rPh sb="3" eb="4">
      <t>ケイ</t>
    </rPh>
    <phoneticPr fontId="6"/>
  </si>
  <si>
    <t>向津具</t>
    <phoneticPr fontId="6"/>
  </si>
  <si>
    <t>大内</t>
    <phoneticPr fontId="6"/>
  </si>
  <si>
    <t>仁保</t>
    <phoneticPr fontId="6"/>
  </si>
  <si>
    <t>唐戸</t>
    <rPh sb="0" eb="2">
      <t>カラト</t>
    </rPh>
    <phoneticPr fontId="6"/>
  </si>
  <si>
    <t>山口中央</t>
    <rPh sb="0" eb="2">
      <t>ヤマグチ</t>
    </rPh>
    <rPh sb="2" eb="4">
      <t>チュウオウ</t>
    </rPh>
    <phoneticPr fontId="6"/>
  </si>
  <si>
    <t>新南陽</t>
    <rPh sb="0" eb="3">
      <t>シンナンヨウ</t>
    </rPh>
    <phoneticPr fontId="6"/>
  </si>
  <si>
    <t>下関西部</t>
    <rPh sb="0" eb="2">
      <t>シモノセキ</t>
    </rPh>
    <rPh sb="2" eb="4">
      <t>セイブ</t>
    </rPh>
    <phoneticPr fontId="6"/>
  </si>
  <si>
    <t>真長田(中・読)</t>
    <rPh sb="1" eb="2">
      <t>チョウ</t>
    </rPh>
    <rPh sb="2" eb="3">
      <t>タ</t>
    </rPh>
    <rPh sb="4" eb="5">
      <t>チュウ</t>
    </rPh>
    <rPh sb="6" eb="7">
      <t>ドク</t>
    </rPh>
    <phoneticPr fontId="6"/>
  </si>
  <si>
    <t>美祢市合計</t>
    <rPh sb="2" eb="3">
      <t>シ</t>
    </rPh>
    <rPh sb="3" eb="5">
      <t>ゴウケイ</t>
    </rPh>
    <phoneticPr fontId="6"/>
  </si>
  <si>
    <t>山口中央・宮野</t>
    <rPh sb="0" eb="2">
      <t>ヤマグチ</t>
    </rPh>
    <rPh sb="2" eb="4">
      <t>チュウオウ</t>
    </rPh>
    <phoneticPr fontId="6"/>
  </si>
  <si>
    <t>周南北部(朝･毎)</t>
    <rPh sb="0" eb="2">
      <t>シュウナン</t>
    </rPh>
    <rPh sb="2" eb="4">
      <t>ホクブ</t>
    </rPh>
    <phoneticPr fontId="6"/>
  </si>
  <si>
    <t>小野田南部(中)</t>
    <rPh sb="3" eb="5">
      <t>ナンブ</t>
    </rPh>
    <phoneticPr fontId="6"/>
  </si>
  <si>
    <t>高千帆</t>
    <phoneticPr fontId="6"/>
  </si>
  <si>
    <t>新椋野</t>
    <rPh sb="0" eb="1">
      <t>シン</t>
    </rPh>
    <rPh sb="1" eb="3">
      <t>ムクノ</t>
    </rPh>
    <phoneticPr fontId="6"/>
  </si>
  <si>
    <t>彦島</t>
    <phoneticPr fontId="6"/>
  </si>
  <si>
    <t>山陽小野田市</t>
    <rPh sb="0" eb="2">
      <t>サンヨウ</t>
    </rPh>
    <phoneticPr fontId="6"/>
  </si>
  <si>
    <t xml:space="preserve">秋穂町  </t>
    <rPh sb="0" eb="2">
      <t>アキホ</t>
    </rPh>
    <rPh sb="2" eb="3">
      <t>チョウ</t>
    </rPh>
    <phoneticPr fontId="6"/>
  </si>
  <si>
    <t>大　島　郡  周 防　大　島　町</t>
    <rPh sb="0" eb="1">
      <t>ダイ</t>
    </rPh>
    <rPh sb="2" eb="3">
      <t>シマ</t>
    </rPh>
    <rPh sb="4" eb="5">
      <t>グン</t>
    </rPh>
    <rPh sb="7" eb="8">
      <t>シュウ</t>
    </rPh>
    <rPh sb="9" eb="10">
      <t>ボウ</t>
    </rPh>
    <rPh sb="11" eb="12">
      <t>ダイ</t>
    </rPh>
    <rPh sb="13" eb="14">
      <t>シマ</t>
    </rPh>
    <rPh sb="15" eb="16">
      <t>チョウ</t>
    </rPh>
    <phoneticPr fontId="6"/>
  </si>
  <si>
    <t>小月清末</t>
    <rPh sb="0" eb="1">
      <t>コ</t>
    </rPh>
    <rPh sb="1" eb="2">
      <t>ツキ</t>
    </rPh>
    <phoneticPr fontId="6"/>
  </si>
  <si>
    <t>伊上</t>
    <rPh sb="0" eb="2">
      <t>イガミ</t>
    </rPh>
    <phoneticPr fontId="6"/>
  </si>
  <si>
    <t>常盤(中)</t>
    <rPh sb="0" eb="2">
      <t>トキワ</t>
    </rPh>
    <phoneticPr fontId="6"/>
  </si>
  <si>
    <t>家房(合)</t>
    <rPh sb="3" eb="4">
      <t>ゴウ</t>
    </rPh>
    <phoneticPr fontId="6"/>
  </si>
  <si>
    <t>秋･吉浦(合)</t>
    <rPh sb="5" eb="6">
      <t>ゴウ</t>
    </rPh>
    <phoneticPr fontId="6"/>
  </si>
  <si>
    <t>宇部東部(中)</t>
    <rPh sb="0" eb="2">
      <t>ウベ</t>
    </rPh>
    <rPh sb="2" eb="3">
      <t>ヒガシ</t>
    </rPh>
    <rPh sb="3" eb="4">
      <t>ブ</t>
    </rPh>
    <rPh sb="5" eb="6">
      <t>チュウ</t>
    </rPh>
    <phoneticPr fontId="6"/>
  </si>
  <si>
    <t>岩国中央</t>
    <rPh sb="0" eb="2">
      <t>イワクニ</t>
    </rPh>
    <rPh sb="2" eb="4">
      <t>チュウオウ</t>
    </rPh>
    <phoneticPr fontId="6"/>
  </si>
  <si>
    <t>[郡]岩国北合)</t>
    <rPh sb="3" eb="5">
      <t>イワクニ</t>
    </rPh>
    <rPh sb="5" eb="6">
      <t>キタ</t>
    </rPh>
    <phoneticPr fontId="6"/>
  </si>
  <si>
    <t>新山口南部</t>
    <rPh sb="0" eb="1">
      <t>シン</t>
    </rPh>
    <phoneticPr fontId="6"/>
  </si>
  <si>
    <t>萩（中）</t>
    <rPh sb="2" eb="3">
      <t>ナカ</t>
    </rPh>
    <phoneticPr fontId="6"/>
  </si>
  <si>
    <t>大井(中･毎)</t>
    <rPh sb="3" eb="4">
      <t>ナカ</t>
    </rPh>
    <phoneticPr fontId="6"/>
  </si>
  <si>
    <t>江 崎(中)</t>
    <rPh sb="4" eb="5">
      <t>ナカ</t>
    </rPh>
    <phoneticPr fontId="6"/>
  </si>
  <si>
    <t>須 佐(中)</t>
    <rPh sb="4" eb="5">
      <t>ナカ</t>
    </rPh>
    <phoneticPr fontId="6"/>
  </si>
  <si>
    <t>高 俣(中・毎)</t>
    <rPh sb="4" eb="5">
      <t>ナカ</t>
    </rPh>
    <rPh sb="6" eb="7">
      <t>マイ</t>
    </rPh>
    <phoneticPr fontId="6"/>
  </si>
  <si>
    <t>吉 部(中・毎)</t>
    <phoneticPr fontId="6"/>
  </si>
  <si>
    <t>紫 福(合)</t>
    <phoneticPr fontId="6"/>
  </si>
  <si>
    <t>佐々並(合)</t>
    <phoneticPr fontId="6"/>
  </si>
  <si>
    <t>嘉川</t>
    <rPh sb="0" eb="2">
      <t>カガワ</t>
    </rPh>
    <phoneticPr fontId="6"/>
  </si>
  <si>
    <t>徳山中央</t>
    <rPh sb="2" eb="4">
      <t>チュウオウ</t>
    </rPh>
    <phoneticPr fontId="6"/>
  </si>
  <si>
    <t>徳山</t>
    <phoneticPr fontId="6"/>
  </si>
  <si>
    <t xml:space="preserve">      山陰中央新報</t>
    <rPh sb="6" eb="8">
      <t>サンイン</t>
    </rPh>
    <rPh sb="8" eb="10">
      <t>チュウオウ</t>
    </rPh>
    <rPh sb="10" eb="12">
      <t>シンポウ</t>
    </rPh>
    <phoneticPr fontId="6"/>
  </si>
  <si>
    <t xml:space="preserve">              毎日新聞</t>
    <phoneticPr fontId="6"/>
  </si>
  <si>
    <t>外入</t>
    <rPh sb="0" eb="1">
      <t>ソト</t>
    </rPh>
    <rPh sb="1" eb="2">
      <t>イ</t>
    </rPh>
    <phoneticPr fontId="6"/>
  </si>
  <si>
    <t>阿武町</t>
    <rPh sb="0" eb="2">
      <t>アブ</t>
    </rPh>
    <rPh sb="2" eb="3">
      <t>チョウ</t>
    </rPh>
    <phoneticPr fontId="6"/>
  </si>
  <si>
    <t>厚狭(中・日)</t>
    <rPh sb="5" eb="6">
      <t>ヒ</t>
    </rPh>
    <phoneticPr fontId="6"/>
  </si>
  <si>
    <t>埴生(毎)</t>
    <rPh sb="3" eb="4">
      <t>マイ</t>
    </rPh>
    <phoneticPr fontId="6"/>
  </si>
  <si>
    <t>長府</t>
    <phoneticPr fontId="6"/>
  </si>
  <si>
    <t>長府</t>
    <phoneticPr fontId="6"/>
  </si>
  <si>
    <t>豊田前</t>
    <phoneticPr fontId="6"/>
  </si>
  <si>
    <t>美祢北（合)</t>
    <rPh sb="4" eb="5">
      <t>ゴウ</t>
    </rPh>
    <phoneticPr fontId="6"/>
  </si>
  <si>
    <t>美祢北</t>
    <rPh sb="0" eb="3">
      <t>ミネキタ</t>
    </rPh>
    <phoneticPr fontId="6"/>
  </si>
  <si>
    <t>川棚</t>
    <rPh sb="0" eb="2">
      <t>カワタナ</t>
    </rPh>
    <phoneticPr fontId="6"/>
  </si>
  <si>
    <t>豊北西</t>
    <rPh sb="0" eb="2">
      <t>ホウホク</t>
    </rPh>
    <rPh sb="2" eb="3">
      <t>ニシ</t>
    </rPh>
    <phoneticPr fontId="6"/>
  </si>
  <si>
    <t>徳地</t>
    <rPh sb="0" eb="2">
      <t>トクジ</t>
    </rPh>
    <phoneticPr fontId="6"/>
  </si>
  <si>
    <t>堀</t>
  </si>
  <si>
    <t>上宇部西部</t>
    <rPh sb="3" eb="5">
      <t>セイブ</t>
    </rPh>
    <phoneticPr fontId="6"/>
  </si>
  <si>
    <t>大竹</t>
    <phoneticPr fontId="6"/>
  </si>
  <si>
    <t>伊佐堀越</t>
    <rPh sb="0" eb="2">
      <t>イサ</t>
    </rPh>
    <rPh sb="2" eb="4">
      <t>ホリコシ</t>
    </rPh>
    <phoneticPr fontId="6"/>
  </si>
  <si>
    <t>光</t>
    <phoneticPr fontId="6"/>
  </si>
  <si>
    <t>東萩</t>
    <rPh sb="0" eb="1">
      <t>ヒガシ</t>
    </rPh>
    <rPh sb="1" eb="2">
      <t>ハギ</t>
    </rPh>
    <phoneticPr fontId="6"/>
  </si>
  <si>
    <t>明木</t>
    <rPh sb="0" eb="1">
      <t>ア</t>
    </rPh>
    <rPh sb="1" eb="2">
      <t>キ</t>
    </rPh>
    <phoneticPr fontId="6"/>
  </si>
  <si>
    <t>吉志</t>
    <rPh sb="0" eb="1">
      <t>キチ</t>
    </rPh>
    <rPh sb="1" eb="2">
      <t>ココロザシ</t>
    </rPh>
    <phoneticPr fontId="6"/>
  </si>
  <si>
    <t>大里東部</t>
    <rPh sb="2" eb="4">
      <t>トウブ</t>
    </rPh>
    <phoneticPr fontId="6"/>
  </si>
  <si>
    <t>黒川</t>
    <rPh sb="0" eb="2">
      <t>クロカワ</t>
    </rPh>
    <phoneticPr fontId="6"/>
  </si>
  <si>
    <t>姫ノ水</t>
    <rPh sb="0" eb="1">
      <t>ヒメ</t>
    </rPh>
    <rPh sb="2" eb="3">
      <t>ミズ</t>
    </rPh>
    <phoneticPr fontId="6"/>
  </si>
  <si>
    <t>徳山東部</t>
    <rPh sb="0" eb="2">
      <t>トクヤマ</t>
    </rPh>
    <rPh sb="2" eb="4">
      <t>トウブ</t>
    </rPh>
    <phoneticPr fontId="6"/>
  </si>
  <si>
    <t>伊佐堀越（合）</t>
    <phoneticPr fontId="6"/>
  </si>
  <si>
    <t>読売厚狭・植生へ統合</t>
    <rPh sb="0" eb="2">
      <t>ヨミウリ</t>
    </rPh>
    <rPh sb="2" eb="4">
      <t>アサ</t>
    </rPh>
    <rPh sb="5" eb="7">
      <t>ウエナマ</t>
    </rPh>
    <rPh sb="8" eb="10">
      <t>トウゴウ</t>
    </rPh>
    <phoneticPr fontId="6"/>
  </si>
  <si>
    <t>廃店</t>
    <rPh sb="0" eb="2">
      <t>ハイテン</t>
    </rPh>
    <phoneticPr fontId="6"/>
  </si>
  <si>
    <t>岐山</t>
    <rPh sb="0" eb="2">
      <t>キサン</t>
    </rPh>
    <phoneticPr fontId="6"/>
  </si>
  <si>
    <t>朝日秋穂へ統合</t>
    <rPh sb="0" eb="2">
      <t>アサヒ</t>
    </rPh>
    <rPh sb="2" eb="4">
      <t>アキホ</t>
    </rPh>
    <rPh sb="5" eb="7">
      <t>トウゴウ</t>
    </rPh>
    <phoneticPr fontId="6"/>
  </si>
  <si>
    <t>佐山（Y)</t>
    <phoneticPr fontId="6"/>
  </si>
  <si>
    <t>佐山（AN)</t>
    <phoneticPr fontId="6"/>
  </si>
  <si>
    <t>※柳井市・岩国市・熊毛郡・周防大島町・和木町を除くエリアにつきましては全サイズ１枚あたり別途0.30円の配送管理料がかかります。</t>
    <rPh sb="35" eb="36">
      <t>ゼン</t>
    </rPh>
    <rPh sb="40" eb="41">
      <t>マイ</t>
    </rPh>
    <rPh sb="44" eb="46">
      <t>ベット</t>
    </rPh>
    <rPh sb="50" eb="51">
      <t>エン</t>
    </rPh>
    <rPh sb="52" eb="54">
      <t>ハイソウ</t>
    </rPh>
    <rPh sb="54" eb="56">
      <t>カンリ</t>
    </rPh>
    <rPh sb="56" eb="57">
      <t>リョウ</t>
    </rPh>
    <phoneticPr fontId="6"/>
  </si>
  <si>
    <t>※岩国市の郡部地区（１枚１円）・周防大島町（１枚１円）の郡部配送料がかかります。</t>
    <rPh sb="5" eb="7">
      <t>グンブ</t>
    </rPh>
    <rPh sb="7" eb="9">
      <t>チク</t>
    </rPh>
    <rPh sb="11" eb="12">
      <t>マイ</t>
    </rPh>
    <rPh sb="13" eb="14">
      <t>エン</t>
    </rPh>
    <rPh sb="23" eb="24">
      <t>マイ</t>
    </rPh>
    <rPh sb="28" eb="30">
      <t>グンブ</t>
    </rPh>
    <rPh sb="30" eb="32">
      <t>ハイソウ</t>
    </rPh>
    <rPh sb="32" eb="33">
      <t>リョウ</t>
    </rPh>
    <phoneticPr fontId="6"/>
  </si>
  <si>
    <t>※柳井市・岩国市・熊毛郡エリアにつきましては全サイズ１枚あたり別途0.20円の配送管理料がかかります。</t>
    <rPh sb="22" eb="23">
      <t>ゼン</t>
    </rPh>
    <rPh sb="27" eb="28">
      <t>マイ</t>
    </rPh>
    <rPh sb="31" eb="33">
      <t>ベット</t>
    </rPh>
    <rPh sb="37" eb="38">
      <t>エン</t>
    </rPh>
    <rPh sb="39" eb="41">
      <t>ハイソウ</t>
    </rPh>
    <rPh sb="41" eb="43">
      <t>カンリ</t>
    </rPh>
    <rPh sb="43" eb="44">
      <t>リョウ</t>
    </rPh>
    <phoneticPr fontId="6"/>
  </si>
  <si>
    <t>朝日田布施に統合</t>
    <rPh sb="0" eb="2">
      <t>アサヒ</t>
    </rPh>
    <rPh sb="2" eb="5">
      <t>タブセ</t>
    </rPh>
    <rPh sb="6" eb="8">
      <t>トウゴウ</t>
    </rPh>
    <phoneticPr fontId="6"/>
  </si>
  <si>
    <t>読売へ統合</t>
    <rPh sb="0" eb="2">
      <t>ヨミウリ</t>
    </rPh>
    <rPh sb="3" eb="5">
      <t>トウゴウ</t>
    </rPh>
    <phoneticPr fontId="6"/>
  </si>
  <si>
    <t>黒井へ統合</t>
    <rPh sb="0" eb="2">
      <t>クロイ</t>
    </rPh>
    <rPh sb="3" eb="5">
      <t>トウゴウ</t>
    </rPh>
    <phoneticPr fontId="6"/>
  </si>
  <si>
    <t>吉見へ統合</t>
    <rPh sb="0" eb="2">
      <t>ヨシミ</t>
    </rPh>
    <rPh sb="3" eb="5">
      <t>トウゴウ</t>
    </rPh>
    <phoneticPr fontId="6"/>
  </si>
  <si>
    <t>沖浦(合)</t>
    <rPh sb="0" eb="2">
      <t>オキウラ</t>
    </rPh>
    <phoneticPr fontId="6"/>
  </si>
  <si>
    <t>日見</t>
    <rPh sb="0" eb="2">
      <t>ヒミ</t>
    </rPh>
    <phoneticPr fontId="6"/>
  </si>
  <si>
    <t>沖浦に統合</t>
    <rPh sb="0" eb="2">
      <t>オキウラ</t>
    </rPh>
    <rPh sb="3" eb="5">
      <t>トウゴウ</t>
    </rPh>
    <phoneticPr fontId="6"/>
  </si>
  <si>
    <t>日良居・西方(朝･読)</t>
    <rPh sb="4" eb="6">
      <t>ニシカタ</t>
    </rPh>
    <phoneticPr fontId="6"/>
  </si>
  <si>
    <t>日良居に統合</t>
    <rPh sb="0" eb="1">
      <t>ヒ</t>
    </rPh>
    <rPh sb="1" eb="2">
      <t>ヨ</t>
    </rPh>
    <rPh sb="2" eb="3">
      <t>イ</t>
    </rPh>
    <rPh sb="4" eb="6">
      <t>トウゴウ</t>
    </rPh>
    <phoneticPr fontId="6"/>
  </si>
  <si>
    <t>油田へ統合</t>
    <rPh sb="0" eb="1">
      <t>ユ</t>
    </rPh>
    <rPh sb="1" eb="2">
      <t>タ</t>
    </rPh>
    <rPh sb="3" eb="5">
      <t>トウゴウ</t>
    </rPh>
    <phoneticPr fontId="6"/>
  </si>
  <si>
    <t>森野へ統合</t>
    <rPh sb="0" eb="2">
      <t>モリノ</t>
    </rPh>
    <rPh sb="3" eb="5">
      <t>トウゴウ</t>
    </rPh>
    <phoneticPr fontId="6"/>
  </si>
  <si>
    <t>下松中央へ統合</t>
    <rPh sb="0" eb="2">
      <t>クダマツ</t>
    </rPh>
    <rPh sb="2" eb="4">
      <t>チュウオウ</t>
    </rPh>
    <rPh sb="5" eb="7">
      <t>トウゴウ</t>
    </rPh>
    <phoneticPr fontId="6"/>
  </si>
  <si>
    <t>※防府南部に統合</t>
    <rPh sb="1" eb="3">
      <t>ホウフ</t>
    </rPh>
    <rPh sb="3" eb="5">
      <t>ナンブ</t>
    </rPh>
    <rPh sb="6" eb="8">
      <t>トウゴウ</t>
    </rPh>
    <phoneticPr fontId="6"/>
  </si>
  <si>
    <t>防府南部（NI)</t>
    <rPh sb="0" eb="2">
      <t>ホウフ</t>
    </rPh>
    <rPh sb="2" eb="4">
      <t>ナンブ</t>
    </rPh>
    <phoneticPr fontId="6"/>
  </si>
  <si>
    <t>下関一の宮</t>
    <rPh sb="0" eb="2">
      <t>シモノセキ</t>
    </rPh>
    <phoneticPr fontId="6"/>
  </si>
  <si>
    <t>廃店（下関一の宮へ統合）</t>
    <rPh sb="0" eb="2">
      <t>ハイテン</t>
    </rPh>
    <rPh sb="3" eb="5">
      <t>シモノセキ</t>
    </rPh>
    <rPh sb="5" eb="6">
      <t>イチ</t>
    </rPh>
    <rPh sb="7" eb="8">
      <t>ミヤ</t>
    </rPh>
    <rPh sb="9" eb="11">
      <t>トウゴウ</t>
    </rPh>
    <phoneticPr fontId="6"/>
  </si>
  <si>
    <t>室津(合)</t>
    <rPh sb="3" eb="4">
      <t>ゴウ</t>
    </rPh>
    <phoneticPr fontId="6"/>
  </si>
  <si>
    <t>室津(朝･毎)</t>
    <phoneticPr fontId="6"/>
  </si>
  <si>
    <t>伊陸(合)</t>
    <rPh sb="3" eb="4">
      <t>ゴウ</t>
    </rPh>
    <phoneticPr fontId="6"/>
  </si>
  <si>
    <t>日積(合)</t>
    <rPh sb="3" eb="4">
      <t>ゴウ</t>
    </rPh>
    <phoneticPr fontId="6"/>
  </si>
  <si>
    <t>朝日へ</t>
    <rPh sb="0" eb="2">
      <t>アサヒ</t>
    </rPh>
    <phoneticPr fontId="6"/>
  </si>
  <si>
    <t>管理費</t>
  </si>
  <si>
    <t>管理費</t>
    <rPh sb="0" eb="3">
      <t>カンリヒ</t>
    </rPh>
    <phoneticPr fontId="6"/>
  </si>
  <si>
    <t>岩国市郡部</t>
  </si>
  <si>
    <t>柳井・熊毛</t>
    <rPh sb="0" eb="2">
      <t>ヤナイ</t>
    </rPh>
    <rPh sb="3" eb="5">
      <t>クマゲ</t>
    </rPh>
    <phoneticPr fontId="6"/>
  </si>
  <si>
    <t>管理費合計</t>
    <rPh sb="0" eb="3">
      <t>カンリヒ</t>
    </rPh>
    <rPh sb="3" eb="5">
      <t>ゴウケイ</t>
    </rPh>
    <phoneticPr fontId="6"/>
  </si>
  <si>
    <t>中国へ統合</t>
    <rPh sb="0" eb="2">
      <t>チュウゴク</t>
    </rPh>
    <rPh sb="3" eb="5">
      <t>トウゴウ</t>
    </rPh>
    <phoneticPr fontId="6"/>
  </si>
  <si>
    <t>朝日古市へ統合</t>
    <rPh sb="0" eb="2">
      <t>アサヒ</t>
    </rPh>
    <rPh sb="2" eb="4">
      <t>フルイチ</t>
    </rPh>
    <rPh sb="5" eb="7">
      <t>トウゴウ</t>
    </rPh>
    <phoneticPr fontId="6"/>
  </si>
  <si>
    <t>読売黄波戸含む</t>
    <rPh sb="0" eb="2">
      <t>ヨミウリ</t>
    </rPh>
    <rPh sb="2" eb="5">
      <t>キワド</t>
    </rPh>
    <rPh sb="5" eb="6">
      <t>フク</t>
    </rPh>
    <phoneticPr fontId="6"/>
  </si>
  <si>
    <t>（旧一の宮含む）</t>
    <rPh sb="1" eb="2">
      <t>キュウ</t>
    </rPh>
    <rPh sb="2" eb="3">
      <t>イチ</t>
    </rPh>
    <rPh sb="4" eb="5">
      <t>ミヤ</t>
    </rPh>
    <rPh sb="5" eb="6">
      <t>フク</t>
    </rPh>
    <phoneticPr fontId="6"/>
  </si>
  <si>
    <t>朝日豊北へ統合</t>
    <rPh sb="0" eb="2">
      <t>アサヒ</t>
    </rPh>
    <rPh sb="2" eb="3">
      <t>トヨ</t>
    </rPh>
    <rPh sb="3" eb="4">
      <t>キタ</t>
    </rPh>
    <rPh sb="5" eb="7">
      <t>トウゴウ</t>
    </rPh>
    <phoneticPr fontId="6"/>
  </si>
  <si>
    <t>豊北へ統合</t>
    <rPh sb="0" eb="1">
      <t>トヨ</t>
    </rPh>
    <rPh sb="1" eb="2">
      <t>キタ</t>
    </rPh>
    <rPh sb="3" eb="5">
      <t>トウゴウ</t>
    </rPh>
    <phoneticPr fontId="6"/>
  </si>
  <si>
    <t>防府中央へ統合</t>
    <rPh sb="0" eb="2">
      <t>ホウフ</t>
    </rPh>
    <rPh sb="2" eb="4">
      <t>チュウオウ</t>
    </rPh>
    <rPh sb="5" eb="7">
      <t>トウゴウ</t>
    </rPh>
    <phoneticPr fontId="6"/>
  </si>
  <si>
    <t>上関・室津</t>
    <rPh sb="3" eb="5">
      <t>ムロツ</t>
    </rPh>
    <phoneticPr fontId="6"/>
  </si>
  <si>
    <t>柳井へ統合</t>
    <rPh sb="0" eb="2">
      <t>ヤナイ</t>
    </rPh>
    <rPh sb="3" eb="5">
      <t>トウゴウ</t>
    </rPh>
    <phoneticPr fontId="6"/>
  </si>
  <si>
    <t>新門司</t>
    <rPh sb="0" eb="1">
      <t>シン</t>
    </rPh>
    <rPh sb="1" eb="3">
      <t>モジ</t>
    </rPh>
    <phoneticPr fontId="6"/>
  </si>
  <si>
    <t>吉見</t>
    <rPh sb="0" eb="2">
      <t>ヨシミ</t>
    </rPh>
    <phoneticPr fontId="6"/>
  </si>
  <si>
    <t>中国小松に統合</t>
    <rPh sb="0" eb="2">
      <t>チュウゴク</t>
    </rPh>
    <rPh sb="2" eb="4">
      <t>コマツ</t>
    </rPh>
    <rPh sb="5" eb="7">
      <t>トウゴウ</t>
    </rPh>
    <phoneticPr fontId="6"/>
  </si>
  <si>
    <t>大内朝日に移行</t>
    <rPh sb="0" eb="2">
      <t>オオウチ</t>
    </rPh>
    <rPh sb="2" eb="4">
      <t>アサヒ</t>
    </rPh>
    <rPh sb="5" eb="7">
      <t>イコウ</t>
    </rPh>
    <phoneticPr fontId="6"/>
  </si>
  <si>
    <t>(椋野220枚統合・山の田140枚移行）</t>
    <rPh sb="1" eb="3">
      <t>ムクノ</t>
    </rPh>
    <rPh sb="6" eb="7">
      <t>マイ</t>
    </rPh>
    <rPh sb="7" eb="9">
      <t>トウゴウ</t>
    </rPh>
    <rPh sb="10" eb="11">
      <t>ヤマ</t>
    </rPh>
    <rPh sb="12" eb="13">
      <t>タ</t>
    </rPh>
    <rPh sb="16" eb="17">
      <t>マイ</t>
    </rPh>
    <rPh sb="17" eb="19">
      <t>イコウ</t>
    </rPh>
    <phoneticPr fontId="6"/>
  </si>
  <si>
    <t>(椋野100枚・幡生140枚統合）</t>
    <rPh sb="1" eb="3">
      <t>ムクノ</t>
    </rPh>
    <rPh sb="6" eb="7">
      <t>マイ</t>
    </rPh>
    <rPh sb="8" eb="9">
      <t>ハタ</t>
    </rPh>
    <rPh sb="9" eb="10">
      <t>ナマ</t>
    </rPh>
    <rPh sb="13" eb="14">
      <t>マイ</t>
    </rPh>
    <rPh sb="14" eb="16">
      <t>トウゴウ</t>
    </rPh>
    <phoneticPr fontId="6"/>
  </si>
  <si>
    <t>熊毛</t>
    <rPh sb="0" eb="2">
      <t>クマゲ</t>
    </rPh>
    <phoneticPr fontId="6"/>
  </si>
  <si>
    <t>廃店（熊毛統合）</t>
    <rPh sb="0" eb="1">
      <t>ハイ</t>
    </rPh>
    <rPh sb="1" eb="2">
      <t>ミセ</t>
    </rPh>
    <rPh sb="3" eb="5">
      <t>クマゲ</t>
    </rPh>
    <rPh sb="5" eb="7">
      <t>トウゴウ</t>
    </rPh>
    <phoneticPr fontId="6"/>
  </si>
  <si>
    <t>　</t>
    <phoneticPr fontId="6"/>
  </si>
  <si>
    <t>西日本新聞</t>
    <rPh sb="0" eb="3">
      <t>ニシニホン</t>
    </rPh>
    <rPh sb="3" eb="5">
      <t>シンブン</t>
    </rPh>
    <phoneticPr fontId="6"/>
  </si>
  <si>
    <t>防府南部</t>
    <rPh sb="0" eb="2">
      <t>ホウフ</t>
    </rPh>
    <rPh sb="2" eb="4">
      <t>ナンブ</t>
    </rPh>
    <phoneticPr fontId="6"/>
  </si>
  <si>
    <t>　</t>
    <phoneticPr fontId="6"/>
  </si>
  <si>
    <t>右田・華城</t>
    <rPh sb="3" eb="5">
      <t>ハナギ</t>
    </rPh>
    <phoneticPr fontId="6"/>
  </si>
  <si>
    <t>熊毛平生</t>
    <rPh sb="0" eb="2">
      <t>クマゲ</t>
    </rPh>
    <phoneticPr fontId="6"/>
  </si>
  <si>
    <t>山口市・山口市小郡町・南部地区・由良・佐山地区・秋補・徳地・阿武郡阿東</t>
    <rPh sb="0" eb="3">
      <t>ヤマグチシ</t>
    </rPh>
    <rPh sb="4" eb="7">
      <t>ヤマグチシ</t>
    </rPh>
    <rPh sb="7" eb="8">
      <t>コ</t>
    </rPh>
    <rPh sb="8" eb="9">
      <t>グン</t>
    </rPh>
    <rPh sb="9" eb="10">
      <t>チョウ</t>
    </rPh>
    <rPh sb="11" eb="13">
      <t>ナンブ</t>
    </rPh>
    <rPh sb="13" eb="15">
      <t>チク</t>
    </rPh>
    <rPh sb="16" eb="18">
      <t>ユラ</t>
    </rPh>
    <rPh sb="19" eb="21">
      <t>サヤマ</t>
    </rPh>
    <rPh sb="21" eb="23">
      <t>チク</t>
    </rPh>
    <rPh sb="24" eb="25">
      <t>アキ</t>
    </rPh>
    <rPh sb="25" eb="26">
      <t>ホ</t>
    </rPh>
    <rPh sb="27" eb="29">
      <t>トクチ</t>
    </rPh>
    <rPh sb="30" eb="32">
      <t>アンノ</t>
    </rPh>
    <rPh sb="32" eb="33">
      <t>グン</t>
    </rPh>
    <rPh sb="33" eb="35">
      <t>アトウ</t>
    </rPh>
    <phoneticPr fontId="6"/>
  </si>
  <si>
    <t>萩市は休刊日を納期にカウントできません</t>
    <rPh sb="0" eb="2">
      <t>ハギシ</t>
    </rPh>
    <rPh sb="3" eb="6">
      <t>キュウカンビ</t>
    </rPh>
    <rPh sb="7" eb="9">
      <t>ノウキ</t>
    </rPh>
    <phoneticPr fontId="6"/>
  </si>
  <si>
    <t>岩国市は休刊を納期にカウントできません</t>
    <rPh sb="0" eb="3">
      <t>イワクニシ</t>
    </rPh>
    <rPh sb="4" eb="6">
      <t>キュウカン</t>
    </rPh>
    <rPh sb="7" eb="9">
      <t>ノウキ</t>
    </rPh>
    <phoneticPr fontId="6"/>
  </si>
  <si>
    <t>柳井・熊毛・大島郡は休刊日を納期にカウントできません</t>
    <rPh sb="0" eb="2">
      <t>ヤナイ</t>
    </rPh>
    <rPh sb="3" eb="5">
      <t>クマゲ</t>
    </rPh>
    <rPh sb="6" eb="9">
      <t>オオシマグン</t>
    </rPh>
    <rPh sb="10" eb="13">
      <t>キュウカンビ</t>
    </rPh>
    <rPh sb="14" eb="16">
      <t>ノウキ</t>
    </rPh>
    <phoneticPr fontId="6"/>
  </si>
  <si>
    <t>(R7.4月)</t>
    <rPh sb="5" eb="6">
      <t>ガツ</t>
    </rPh>
    <phoneticPr fontId="6"/>
  </si>
  <si>
    <t>広瀬東へ統合</t>
    <rPh sb="0" eb="3">
      <t>ヒロセヒガシ</t>
    </rPh>
    <rPh sb="4" eb="6">
      <t>トウゴウ</t>
    </rPh>
    <phoneticPr fontId="6"/>
  </si>
  <si>
    <t>小松に統合</t>
    <rPh sb="0" eb="2">
      <t>コマツ</t>
    </rPh>
    <rPh sb="3" eb="5">
      <t>トウゴウ</t>
    </rPh>
    <phoneticPr fontId="6"/>
  </si>
  <si>
    <t>湯田西部</t>
    <rPh sb="0" eb="2">
      <t>ユダ</t>
    </rPh>
    <phoneticPr fontId="6"/>
  </si>
  <si>
    <t>（小野中央に統合）</t>
    <rPh sb="1" eb="5">
      <t>オノチュウオウ</t>
    </rPh>
    <rPh sb="6" eb="8">
      <t>トウゴウ</t>
    </rPh>
    <phoneticPr fontId="6"/>
  </si>
  <si>
    <t>（下関東部に統合）</t>
    <rPh sb="1" eb="3">
      <t>シモノセキ</t>
    </rPh>
    <rPh sb="3" eb="5">
      <t>トウブ</t>
    </rPh>
    <rPh sb="6" eb="8">
      <t>トウゴウ</t>
    </rPh>
    <phoneticPr fontId="6"/>
  </si>
  <si>
    <t>（長府西部に統合、店名変更）</t>
    <rPh sb="1" eb="3">
      <t>チョウフ</t>
    </rPh>
    <rPh sb="3" eb="5">
      <t>セイブ</t>
    </rPh>
    <rPh sb="6" eb="8">
      <t>トウゴウ</t>
    </rPh>
    <rPh sb="9" eb="11">
      <t>テンメイ</t>
    </rPh>
    <rPh sb="11" eb="13">
      <t>ヘンコウ</t>
    </rPh>
    <phoneticPr fontId="6"/>
  </si>
  <si>
    <t>宇部日報(朝)</t>
    <rPh sb="0" eb="4">
      <t>ウベニッポウ</t>
    </rPh>
    <rPh sb="5" eb="6">
      <t>アサ</t>
    </rPh>
    <phoneticPr fontId="6"/>
  </si>
  <si>
    <t>宇部日報(読)</t>
    <rPh sb="0" eb="4">
      <t>ウベニッポウ</t>
    </rPh>
    <rPh sb="5" eb="6">
      <t>ヨ</t>
    </rPh>
    <phoneticPr fontId="6"/>
  </si>
  <si>
    <t>宇部日報(毎)</t>
    <rPh sb="0" eb="4">
      <t>ウベニッポウ</t>
    </rPh>
    <rPh sb="5" eb="6">
      <t>マイ</t>
    </rPh>
    <phoneticPr fontId="6"/>
  </si>
  <si>
    <t>宇部日報(夕刊)部数表</t>
    <rPh sb="0" eb="4">
      <t>ウベニッポウ</t>
    </rPh>
    <rPh sb="5" eb="7">
      <t>ユウカン</t>
    </rPh>
    <rPh sb="8" eb="11">
      <t>ブスウヒョウ</t>
    </rPh>
    <phoneticPr fontId="6"/>
  </si>
  <si>
    <t>宇　部　市</t>
    <rPh sb="0" eb="1">
      <t>ウ</t>
    </rPh>
    <rPh sb="2" eb="3">
      <t>ブ</t>
    </rPh>
    <rPh sb="4" eb="5">
      <t>シ</t>
    </rPh>
    <phoneticPr fontId="6"/>
  </si>
  <si>
    <t>岐　波</t>
    <rPh sb="0" eb="1">
      <t>チマタ</t>
    </rPh>
    <rPh sb="2" eb="3">
      <t>ナミ</t>
    </rPh>
    <phoneticPr fontId="6"/>
  </si>
  <si>
    <t>宇部東部</t>
    <rPh sb="0" eb="4">
      <t>ウベトウブ</t>
    </rPh>
    <phoneticPr fontId="6"/>
  </si>
  <si>
    <t>西岐波</t>
    <rPh sb="0" eb="1">
      <t>ニシ</t>
    </rPh>
    <rPh sb="1" eb="3">
      <t>キワ</t>
    </rPh>
    <phoneticPr fontId="6"/>
  </si>
  <si>
    <t>床　波</t>
    <rPh sb="0" eb="1">
      <t>ユカ</t>
    </rPh>
    <rPh sb="2" eb="3">
      <t>ナミ</t>
    </rPh>
    <phoneticPr fontId="6"/>
  </si>
  <si>
    <t>常　盤</t>
    <rPh sb="0" eb="1">
      <t>ツネ</t>
    </rPh>
    <rPh sb="2" eb="3">
      <t>バン</t>
    </rPh>
    <phoneticPr fontId="6"/>
  </si>
  <si>
    <t>上宇部</t>
    <rPh sb="0" eb="3">
      <t>カミウベ</t>
    </rPh>
    <phoneticPr fontId="6"/>
  </si>
  <si>
    <t>空　港</t>
    <rPh sb="0" eb="1">
      <t>ソラ</t>
    </rPh>
    <rPh sb="2" eb="3">
      <t>ミナト</t>
    </rPh>
    <phoneticPr fontId="6"/>
  </si>
  <si>
    <t>宇部中央</t>
    <rPh sb="0" eb="4">
      <t>ウベチュウオウ</t>
    </rPh>
    <phoneticPr fontId="6"/>
  </si>
  <si>
    <t>東新川</t>
    <rPh sb="0" eb="3">
      <t>ヒガシシンカワ</t>
    </rPh>
    <phoneticPr fontId="6"/>
  </si>
  <si>
    <t>梶　返</t>
    <rPh sb="0" eb="1">
      <t>カジ</t>
    </rPh>
    <rPh sb="2" eb="3">
      <t>ヘン</t>
    </rPh>
    <phoneticPr fontId="6"/>
  </si>
  <si>
    <t>小羽山</t>
    <rPh sb="0" eb="1">
      <t>コ</t>
    </rPh>
    <rPh sb="1" eb="2">
      <t>ハネ</t>
    </rPh>
    <rPh sb="2" eb="3">
      <t>ヤマ</t>
    </rPh>
    <phoneticPr fontId="6"/>
  </si>
  <si>
    <t>琴　芝</t>
    <rPh sb="0" eb="1">
      <t>コト</t>
    </rPh>
    <rPh sb="2" eb="3">
      <t>シバ</t>
    </rPh>
    <phoneticPr fontId="6"/>
  </si>
  <si>
    <t>上宇部西部</t>
    <rPh sb="0" eb="5">
      <t>カミウベセイブ</t>
    </rPh>
    <phoneticPr fontId="6"/>
  </si>
  <si>
    <t>藤　山</t>
    <rPh sb="0" eb="1">
      <t>フジ</t>
    </rPh>
    <rPh sb="2" eb="3">
      <t>ヤマ</t>
    </rPh>
    <phoneticPr fontId="6"/>
  </si>
  <si>
    <t>宇部西部</t>
    <rPh sb="0" eb="4">
      <t>ウベセイブ</t>
    </rPh>
    <phoneticPr fontId="6"/>
  </si>
  <si>
    <t>厚　南</t>
    <rPh sb="0" eb="1">
      <t>アツ</t>
    </rPh>
    <rPh sb="2" eb="3">
      <t>ミナミ</t>
    </rPh>
    <phoneticPr fontId="6"/>
  </si>
  <si>
    <t>宇部市　山口市阿知須</t>
    <rPh sb="0" eb="3">
      <t>ウベシ</t>
    </rPh>
    <rPh sb="4" eb="7">
      <t>ヤマグチシ</t>
    </rPh>
    <rPh sb="7" eb="10">
      <t>アジス</t>
    </rPh>
    <phoneticPr fontId="6"/>
  </si>
  <si>
    <t>妻　崎</t>
    <rPh sb="0" eb="1">
      <t>ツマ</t>
    </rPh>
    <rPh sb="2" eb="3">
      <t>サキ</t>
    </rPh>
    <phoneticPr fontId="6"/>
  </si>
  <si>
    <t>小　野</t>
    <rPh sb="0" eb="1">
      <t>ショウ</t>
    </rPh>
    <rPh sb="2" eb="3">
      <t>ノ</t>
    </rPh>
    <phoneticPr fontId="6"/>
  </si>
  <si>
    <t>厚南北部</t>
    <rPh sb="0" eb="1">
      <t>アツ</t>
    </rPh>
    <rPh sb="1" eb="2">
      <t>ミナミ</t>
    </rPh>
    <rPh sb="2" eb="4">
      <t>ホクブ</t>
    </rPh>
    <phoneticPr fontId="6"/>
  </si>
  <si>
    <t>小計</t>
    <rPh sb="0" eb="2">
      <t>ショウケイ</t>
    </rPh>
    <phoneticPr fontId="6"/>
  </si>
  <si>
    <t>阿知須</t>
    <rPh sb="0" eb="3">
      <t>アジス</t>
    </rPh>
    <phoneticPr fontId="6"/>
  </si>
  <si>
    <t>宇部日報は夕刊になります。</t>
    <rPh sb="0" eb="4">
      <t>ウベニッポウ</t>
    </rPh>
    <rPh sb="5" eb="7">
      <t>ユウカン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</si>
</sst>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aaa"/>
    <numFmt numFmtId="177" formatCode="_(&quot;*&quot;* #,##0"/>
    <numFmt numFmtId="178" formatCode="0.0_ "/>
    <numFmt numFmtId="179" formatCode="\(0.00\)"/>
  </numFmts>
  <fonts count="9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8"/>
      <name val="ＭＳ Ｐゴシック"/>
      <family val="3"/>
      <charset val="128"/>
    </font>
    <font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color indexed="9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3"/>
      <color indexed="9"/>
      <name val="HG丸ｺﾞｼｯｸM-PRO"/>
      <family val="3"/>
      <charset val="128"/>
    </font>
    <font>
      <sz val="13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indexed="32"/>
      <name val="ＭＳ Ｐゴシック"/>
      <family val="3"/>
      <charset val="128"/>
    </font>
    <font>
      <b/>
      <sz val="10"/>
      <color indexed="32"/>
      <name val="ＭＳ Ｐゴシック"/>
      <family val="3"/>
      <charset val="128"/>
    </font>
    <font>
      <sz val="11"/>
      <color indexed="3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32"/>
      <name val="HG丸ｺﾞｼｯｸM-PRO"/>
      <family val="3"/>
      <charset val="128"/>
    </font>
    <font>
      <b/>
      <sz val="11"/>
      <color indexed="32"/>
      <name val="HG丸ｺﾞｼｯｸM-PRO"/>
      <family val="3"/>
      <charset val="128"/>
    </font>
    <font>
      <b/>
      <sz val="13"/>
      <color indexed="32"/>
      <name val="HG丸ｺﾞｼｯｸM-PRO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6"/>
      <color indexed="3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0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9"/>
      <name val="HG丸ｺﾞｼｯｸM-PRO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5"/>
      <name val="ＭＳ Ｐゴシック"/>
      <family val="3"/>
      <charset val="128"/>
    </font>
    <font>
      <sz val="8"/>
      <name val="HG丸ｺﾞｼｯｸM-PRO"/>
      <family val="3"/>
      <charset val="128"/>
    </font>
    <font>
      <b/>
      <sz val="8"/>
      <color indexed="32"/>
      <name val="ＭＳ Ｐゴシック"/>
      <family val="3"/>
      <charset val="128"/>
    </font>
    <font>
      <b/>
      <sz val="10"/>
      <color indexed="32"/>
      <name val="HG丸ｺﾞｼｯｸM-PRO"/>
      <family val="3"/>
      <charset val="128"/>
    </font>
    <font>
      <b/>
      <sz val="12"/>
      <color indexed="32"/>
      <name val="HG丸ｺﾞｼｯｸM-PRO"/>
      <family val="3"/>
      <charset val="128"/>
    </font>
    <font>
      <b/>
      <sz val="13"/>
      <color indexed="62"/>
      <name val="HG丸ｺﾞｼｯｸM-PRO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8"/>
      <color indexed="32"/>
      <name val="HG丸ｺﾞｼｯｸM-PRO"/>
      <family val="3"/>
      <charset val="128"/>
    </font>
    <font>
      <b/>
      <sz val="8"/>
      <color indexed="9"/>
      <name val="HG丸ｺﾞｼｯｸM-PRO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20"/>
      <color indexed="18"/>
      <name val="ＭＳ Ｐゴシック"/>
      <family val="3"/>
      <charset val="128"/>
    </font>
    <font>
      <sz val="20"/>
      <color indexed="18"/>
      <name val="ＭＳ Ｐゴシック"/>
      <family val="3"/>
      <charset val="128"/>
    </font>
    <font>
      <b/>
      <sz val="20"/>
      <color indexed="32"/>
      <name val="HG丸ｺﾞｼｯｸM-PRO"/>
      <family val="3"/>
      <charset val="128"/>
    </font>
    <font>
      <sz val="20"/>
      <color indexed="3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8"/>
      <color theme="1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7"/>
      <color theme="1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  <font>
      <sz val="6"/>
      <name val="HG丸ｺﾞｼｯｸM-PRO"/>
      <family val="3"/>
      <charset val="128"/>
    </font>
    <font>
      <sz val="9"/>
      <color rgb="FFFF000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8"/>
      <color rgb="FFFF0000"/>
      <name val="ＭＳ Ｐゴシック"/>
      <family val="3"/>
      <charset val="128"/>
    </font>
    <font>
      <b/>
      <sz val="13"/>
      <color theme="0"/>
      <name val="HG丸ｺﾞｼｯｸM-PRO"/>
      <family val="3"/>
      <charset val="128"/>
    </font>
    <font>
      <b/>
      <sz val="12"/>
      <color theme="0"/>
      <name val="HG丸ｺﾞｼｯｸM-PRO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gray0625"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gray125">
        <bgColor rgb="FF002060"/>
      </patternFill>
    </fill>
  </fills>
  <borders count="19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9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9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9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9"/>
      </right>
      <top style="thick">
        <color indexed="64"/>
      </top>
      <bottom style="thick">
        <color indexed="64"/>
      </bottom>
      <diagonal/>
    </border>
    <border>
      <left style="thin">
        <color indexed="9"/>
      </left>
      <right style="thin">
        <color indexed="9"/>
      </right>
      <top style="thick">
        <color indexed="64"/>
      </top>
      <bottom style="thick">
        <color indexed="64"/>
      </bottom>
      <diagonal/>
    </border>
    <border>
      <left style="thin">
        <color indexed="9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9"/>
      </left>
      <right style="thick">
        <color indexed="9"/>
      </right>
      <top style="thick">
        <color indexed="64"/>
      </top>
      <bottom style="thin">
        <color indexed="64"/>
      </bottom>
      <diagonal/>
    </border>
    <border>
      <left style="thick">
        <color indexed="9"/>
      </left>
      <right style="thick">
        <color indexed="9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9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9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52" fillId="2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6" borderId="0" applyNumberFormat="0" applyBorder="0" applyAlignment="0" applyProtection="0">
      <alignment vertical="center"/>
    </xf>
    <xf numFmtId="0" fontId="52" fillId="7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20" borderId="1" applyNumberFormat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52" fillId="22" borderId="2" applyNumberFormat="0" applyFont="0" applyAlignment="0" applyProtection="0">
      <alignment vertical="center"/>
    </xf>
    <xf numFmtId="0" fontId="57" fillId="0" borderId="3" applyNumberFormat="0" applyFill="0" applyAlignment="0" applyProtection="0">
      <alignment vertical="center"/>
    </xf>
    <xf numFmtId="0" fontId="58" fillId="3" borderId="0" applyNumberFormat="0" applyBorder="0" applyAlignment="0" applyProtection="0">
      <alignment vertical="center"/>
    </xf>
    <xf numFmtId="0" fontId="59" fillId="23" borderId="4" applyNumberFormat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61" fillId="0" borderId="5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8" applyNumberFormat="0" applyFill="0" applyAlignment="0" applyProtection="0">
      <alignment vertical="center"/>
    </xf>
    <xf numFmtId="0" fontId="65" fillId="23" borderId="9" applyNumberFormat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7" borderId="4" applyNumberFormat="0" applyAlignment="0" applyProtection="0">
      <alignment vertical="center"/>
    </xf>
    <xf numFmtId="0" fontId="52" fillId="0" borderId="0">
      <alignment vertical="center"/>
    </xf>
    <xf numFmtId="0" fontId="68" fillId="4" borderId="0" applyNumberFormat="0" applyBorder="0" applyAlignment="0" applyProtection="0">
      <alignment vertical="center"/>
    </xf>
    <xf numFmtId="38" fontId="19" fillId="0" borderId="0" applyFont="0" applyFill="0" applyBorder="0" applyAlignment="0" applyProtection="0"/>
  </cellStyleXfs>
  <cellXfs count="839">
    <xf numFmtId="0" fontId="0" fillId="0" borderId="0" xfId="0"/>
    <xf numFmtId="38" fontId="10" fillId="0" borderId="0" xfId="34" applyFont="1" applyAlignment="1">
      <alignment vertical="center"/>
    </xf>
    <xf numFmtId="38" fontId="8" fillId="0" borderId="10" xfId="34" applyFont="1" applyBorder="1" applyAlignment="1">
      <alignment horizontal="centerContinuous" vertical="center"/>
    </xf>
    <xf numFmtId="38" fontId="8" fillId="24" borderId="11" xfId="34" applyFont="1" applyFill="1" applyBorder="1" applyAlignment="1">
      <alignment horizontal="centerContinuous" vertical="center"/>
    </xf>
    <xf numFmtId="38" fontId="13" fillId="0" borderId="12" xfId="34" applyFont="1" applyBorder="1" applyAlignment="1">
      <alignment horizontal="centerContinuous" vertical="center"/>
    </xf>
    <xf numFmtId="38" fontId="3" fillId="0" borderId="13" xfId="34" applyFont="1" applyBorder="1" applyAlignment="1">
      <alignment horizontal="centerContinuous" vertical="center"/>
    </xf>
    <xf numFmtId="38" fontId="21" fillId="0" borderId="0" xfId="34" applyFont="1" applyAlignment="1">
      <alignment vertical="center"/>
    </xf>
    <xf numFmtId="38" fontId="14" fillId="25" borderId="14" xfId="34" applyFont="1" applyFill="1" applyBorder="1" applyAlignment="1">
      <alignment horizontal="centerContinuous" vertical="center"/>
    </xf>
    <xf numFmtId="38" fontId="9" fillId="25" borderId="15" xfId="34" applyFont="1" applyFill="1" applyBorder="1" applyAlignment="1">
      <alignment horizontal="centerContinuous" vertical="center"/>
    </xf>
    <xf numFmtId="38" fontId="9" fillId="25" borderId="16" xfId="34" applyFont="1" applyFill="1" applyBorder="1" applyAlignment="1">
      <alignment horizontal="centerContinuous" vertical="center"/>
    </xf>
    <xf numFmtId="38" fontId="14" fillId="25" borderId="17" xfId="34" applyFont="1" applyFill="1" applyBorder="1" applyAlignment="1">
      <alignment horizontal="centerContinuous" vertical="center"/>
    </xf>
    <xf numFmtId="0" fontId="9" fillId="25" borderId="16" xfId="0" applyFont="1" applyFill="1" applyBorder="1" applyAlignment="1">
      <alignment horizontal="centerContinuous" vertical="center"/>
    </xf>
    <xf numFmtId="38" fontId="14" fillId="25" borderId="15" xfId="34" applyFont="1" applyFill="1" applyBorder="1" applyAlignment="1">
      <alignment horizontal="centerContinuous" vertical="center"/>
    </xf>
    <xf numFmtId="38" fontId="9" fillId="25" borderId="18" xfId="34" applyFont="1" applyFill="1" applyBorder="1" applyAlignment="1">
      <alignment horizontal="centerContinuous" vertical="center"/>
    </xf>
    <xf numFmtId="38" fontId="9" fillId="0" borderId="0" xfId="34" applyFont="1" applyBorder="1" applyAlignment="1">
      <alignment vertical="center"/>
    </xf>
    <xf numFmtId="38" fontId="9" fillId="0" borderId="0" xfId="34" applyFont="1" applyAlignment="1">
      <alignment vertical="center"/>
    </xf>
    <xf numFmtId="38" fontId="10" fillId="0" borderId="19" xfId="34" applyFont="1" applyBorder="1" applyAlignment="1">
      <alignment horizontal="centerContinuous" vertical="center"/>
    </xf>
    <xf numFmtId="38" fontId="10" fillId="0" borderId="0" xfId="34" applyFont="1" applyBorder="1" applyAlignment="1">
      <alignment vertical="center"/>
    </xf>
    <xf numFmtId="38" fontId="2" fillId="0" borderId="20" xfId="34" applyFont="1" applyBorder="1" applyAlignment="1">
      <alignment vertical="center"/>
    </xf>
    <xf numFmtId="0" fontId="10" fillId="0" borderId="0" xfId="0" applyFont="1" applyAlignment="1">
      <alignment vertical="center"/>
    </xf>
    <xf numFmtId="38" fontId="2" fillId="24" borderId="11" xfId="34" applyFont="1" applyFill="1" applyBorder="1" applyAlignment="1">
      <alignment vertical="center"/>
    </xf>
    <xf numFmtId="38" fontId="2" fillId="0" borderId="10" xfId="34" applyFont="1" applyBorder="1" applyAlignment="1">
      <alignment vertical="center"/>
    </xf>
    <xf numFmtId="38" fontId="10" fillId="0" borderId="0" xfId="34" applyFont="1" applyFill="1" applyBorder="1" applyAlignment="1">
      <alignment vertical="center"/>
    </xf>
    <xf numFmtId="0" fontId="1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  <xf numFmtId="0" fontId="15" fillId="0" borderId="0" xfId="0" applyFont="1" applyAlignment="1">
      <alignment horizontal="right" vertical="center"/>
    </xf>
    <xf numFmtId="38" fontId="8" fillId="0" borderId="10" xfId="34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38" fontId="0" fillId="0" borderId="0" xfId="34" applyFont="1" applyAlignment="1">
      <alignment vertical="center"/>
    </xf>
    <xf numFmtId="38" fontId="2" fillId="0" borderId="21" xfId="34" applyFont="1" applyBorder="1" applyAlignment="1">
      <alignment vertical="center"/>
    </xf>
    <xf numFmtId="38" fontId="22" fillId="0" borderId="22" xfId="34" applyFont="1" applyBorder="1" applyAlignment="1">
      <alignment horizontal="center" vertical="center"/>
    </xf>
    <xf numFmtId="38" fontId="22" fillId="0" borderId="19" xfId="34" applyFont="1" applyFill="1" applyBorder="1" applyAlignment="1">
      <alignment horizontal="centerContinuous" vertical="center"/>
    </xf>
    <xf numFmtId="38" fontId="2" fillId="0" borderId="23" xfId="34" applyFont="1" applyBorder="1" applyAlignment="1">
      <alignment vertical="center"/>
    </xf>
    <xf numFmtId="38" fontId="25" fillId="24" borderId="23" xfId="34" applyFont="1" applyFill="1" applyBorder="1" applyAlignment="1">
      <alignment vertical="center"/>
    </xf>
    <xf numFmtId="38" fontId="25" fillId="24" borderId="21" xfId="34" applyFont="1" applyFill="1" applyBorder="1" applyAlignment="1">
      <alignment vertical="center"/>
    </xf>
    <xf numFmtId="38" fontId="24" fillId="24" borderId="22" xfId="34" applyFont="1" applyFill="1" applyBorder="1" applyAlignment="1">
      <alignment horizontal="center" vertical="center"/>
    </xf>
    <xf numFmtId="38" fontId="29" fillId="0" borderId="24" xfId="34" applyFont="1" applyBorder="1" applyAlignment="1">
      <alignment horizontal="centerContinuous" vertical="center"/>
    </xf>
    <xf numFmtId="38" fontId="29" fillId="0" borderId="25" xfId="34" applyFont="1" applyBorder="1" applyAlignment="1">
      <alignment horizontal="centerContinuous" vertical="center"/>
    </xf>
    <xf numFmtId="38" fontId="25" fillId="0" borderId="26" xfId="34" applyFont="1" applyBorder="1" applyAlignment="1">
      <alignment vertical="center"/>
    </xf>
    <xf numFmtId="38" fontId="25" fillId="24" borderId="27" xfId="34" applyFont="1" applyFill="1" applyBorder="1" applyAlignment="1">
      <alignment vertical="center"/>
    </xf>
    <xf numFmtId="38" fontId="25" fillId="24" borderId="28" xfId="34" applyFont="1" applyFill="1" applyBorder="1" applyAlignment="1">
      <alignment vertical="center"/>
    </xf>
    <xf numFmtId="38" fontId="22" fillId="0" borderId="29" xfId="34" applyFont="1" applyBorder="1" applyAlignment="1">
      <alignment horizontal="center" vertical="center"/>
    </xf>
    <xf numFmtId="38" fontId="18" fillId="0" borderId="30" xfId="34" applyFont="1" applyBorder="1" applyAlignment="1">
      <alignment vertical="center"/>
    </xf>
    <xf numFmtId="38" fontId="0" fillId="26" borderId="31" xfId="34" applyFont="1" applyFill="1" applyBorder="1" applyAlignment="1">
      <alignment vertical="center"/>
    </xf>
    <xf numFmtId="38" fontId="13" fillId="0" borderId="32" xfId="34" applyFont="1" applyBorder="1" applyAlignment="1">
      <alignment horizontal="centerContinuous" vertical="center"/>
    </xf>
    <xf numFmtId="38" fontId="31" fillId="24" borderId="33" xfId="34" applyFont="1" applyFill="1" applyBorder="1" applyAlignment="1">
      <alignment vertical="center"/>
    </xf>
    <xf numFmtId="38" fontId="27" fillId="0" borderId="0" xfId="34" applyFont="1" applyBorder="1" applyAlignment="1">
      <alignment horizontal="right" vertical="center"/>
    </xf>
    <xf numFmtId="38" fontId="27" fillId="0" borderId="0" xfId="34" applyFont="1" applyAlignment="1">
      <alignment vertical="center"/>
    </xf>
    <xf numFmtId="38" fontId="8" fillId="0" borderId="0" xfId="0" applyNumberFormat="1" applyFont="1" applyAlignment="1">
      <alignment horizontal="left" vertical="center"/>
    </xf>
    <xf numFmtId="38" fontId="18" fillId="0" borderId="34" xfId="34" applyFont="1" applyBorder="1" applyAlignment="1">
      <alignment vertical="center"/>
    </xf>
    <xf numFmtId="38" fontId="18" fillId="0" borderId="35" xfId="34" applyFont="1" applyBorder="1" applyAlignment="1">
      <alignment vertical="center"/>
    </xf>
    <xf numFmtId="38" fontId="24" fillId="24" borderId="36" xfId="34" applyFont="1" applyFill="1" applyBorder="1" applyAlignment="1">
      <alignment horizontal="center" vertical="center"/>
    </xf>
    <xf numFmtId="38" fontId="31" fillId="24" borderId="37" xfId="34" applyFont="1" applyFill="1" applyBorder="1" applyAlignment="1">
      <alignment vertical="center"/>
    </xf>
    <xf numFmtId="38" fontId="31" fillId="24" borderId="23" xfId="34" applyFont="1" applyFill="1" applyBorder="1" applyAlignment="1">
      <alignment vertical="center"/>
    </xf>
    <xf numFmtId="38" fontId="31" fillId="24" borderId="38" xfId="34" applyFont="1" applyFill="1" applyBorder="1" applyAlignment="1">
      <alignment vertical="center"/>
    </xf>
    <xf numFmtId="38" fontId="0" fillId="0" borderId="19" xfId="34" applyFont="1" applyFill="1" applyBorder="1" applyAlignment="1">
      <alignment vertical="center"/>
    </xf>
    <xf numFmtId="38" fontId="27" fillId="0" borderId="39" xfId="34" applyFont="1" applyBorder="1" applyAlignment="1">
      <alignment vertical="center"/>
    </xf>
    <xf numFmtId="176" fontId="33" fillId="0" borderId="19" xfId="34" applyNumberFormat="1" applyFont="1" applyBorder="1" applyAlignment="1">
      <alignment horizontal="center" vertical="center"/>
    </xf>
    <xf numFmtId="38" fontId="36" fillId="27" borderId="31" xfId="34" applyFont="1" applyFill="1" applyBorder="1" applyAlignment="1">
      <alignment vertical="center"/>
    </xf>
    <xf numFmtId="38" fontId="2" fillId="28" borderId="31" xfId="34" applyFont="1" applyFill="1" applyBorder="1" applyAlignment="1">
      <alignment horizontal="right" vertical="center"/>
    </xf>
    <xf numFmtId="38" fontId="4" fillId="1" borderId="40" xfId="34" applyFont="1" applyFill="1" applyBorder="1" applyAlignment="1">
      <alignment horizontal="centerContinuous" vertical="center"/>
    </xf>
    <xf numFmtId="38" fontId="4" fillId="1" borderId="10" xfId="34" applyFont="1" applyFill="1" applyBorder="1" applyAlignment="1">
      <alignment horizontal="centerContinuous" vertical="center"/>
    </xf>
    <xf numFmtId="38" fontId="4" fillId="1" borderId="41" xfId="34" applyFont="1" applyFill="1" applyBorder="1" applyAlignment="1">
      <alignment horizontal="centerContinuous" vertical="center"/>
    </xf>
    <xf numFmtId="38" fontId="4" fillId="1" borderId="41" xfId="34" applyFont="1" applyFill="1" applyBorder="1" applyAlignment="1">
      <alignment horizontal="center" vertical="center"/>
    </xf>
    <xf numFmtId="38" fontId="4" fillId="1" borderId="42" xfId="34" applyFont="1" applyFill="1" applyBorder="1" applyAlignment="1">
      <alignment horizontal="centerContinuous" vertical="center"/>
    </xf>
    <xf numFmtId="38" fontId="4" fillId="1" borderId="26" xfId="34" applyFont="1" applyFill="1" applyBorder="1" applyAlignment="1">
      <alignment horizontal="center" vertical="center"/>
    </xf>
    <xf numFmtId="38" fontId="14" fillId="25" borderId="15" xfId="34" applyFont="1" applyFill="1" applyBorder="1" applyAlignment="1">
      <alignment vertical="center"/>
    </xf>
    <xf numFmtId="38" fontId="9" fillId="25" borderId="15" xfId="34" applyFont="1" applyFill="1" applyBorder="1" applyAlignment="1">
      <alignment vertical="center"/>
    </xf>
    <xf numFmtId="38" fontId="9" fillId="25" borderId="16" xfId="34" applyFont="1" applyFill="1" applyBorder="1" applyAlignment="1">
      <alignment vertical="center"/>
    </xf>
    <xf numFmtId="0" fontId="10" fillId="0" borderId="40" xfId="0" applyFont="1" applyBorder="1" applyAlignment="1">
      <alignment vertical="center" textRotation="255"/>
    </xf>
    <xf numFmtId="0" fontId="2" fillId="0" borderId="10" xfId="0" applyFont="1" applyBorder="1" applyAlignment="1">
      <alignment vertical="center"/>
    </xf>
    <xf numFmtId="38" fontId="8" fillId="0" borderId="20" xfId="34" applyFont="1" applyBorder="1" applyAlignment="1">
      <alignment vertical="center"/>
    </xf>
    <xf numFmtId="0" fontId="19" fillId="0" borderId="43" xfId="0" applyFont="1" applyBorder="1" applyAlignment="1">
      <alignment horizontal="center" vertical="center" textRotation="255"/>
    </xf>
    <xf numFmtId="0" fontId="4" fillId="0" borderId="44" xfId="0" applyFont="1" applyBorder="1" applyAlignment="1">
      <alignment horizontal="center" vertical="center" textRotation="255"/>
    </xf>
    <xf numFmtId="0" fontId="4" fillId="0" borderId="45" xfId="0" applyFont="1" applyBorder="1" applyAlignment="1">
      <alignment horizontal="center" vertical="center" textRotation="255"/>
    </xf>
    <xf numFmtId="38" fontId="25" fillId="0" borderId="46" xfId="34" applyFont="1" applyFill="1" applyBorder="1" applyAlignment="1">
      <alignment vertical="center"/>
    </xf>
    <xf numFmtId="38" fontId="25" fillId="0" borderId="47" xfId="34" applyFont="1" applyFill="1" applyBorder="1" applyAlignment="1">
      <alignment vertical="center"/>
    </xf>
    <xf numFmtId="38" fontId="25" fillId="0" borderId="48" xfId="34" applyFont="1" applyFill="1" applyBorder="1" applyAlignment="1">
      <alignment vertical="center"/>
    </xf>
    <xf numFmtId="38" fontId="25" fillId="0" borderId="20" xfId="34" applyFont="1" applyFill="1" applyBorder="1" applyAlignment="1">
      <alignment vertical="center"/>
    </xf>
    <xf numFmtId="38" fontId="25" fillId="28" borderId="49" xfId="34" applyFont="1" applyFill="1" applyBorder="1" applyAlignment="1">
      <alignment horizontal="centerContinuous" vertical="center"/>
    </xf>
    <xf numFmtId="38" fontId="18" fillId="28" borderId="29" xfId="34" applyFont="1" applyFill="1" applyBorder="1" applyAlignment="1">
      <alignment horizontal="right" vertical="center"/>
    </xf>
    <xf numFmtId="38" fontId="22" fillId="0" borderId="39" xfId="34" applyFont="1" applyFill="1" applyBorder="1" applyAlignment="1">
      <alignment horizontal="centerContinuous" vertical="center"/>
    </xf>
    <xf numFmtId="38" fontId="2" fillId="0" borderId="37" xfId="34" applyFont="1" applyBorder="1" applyAlignment="1">
      <alignment vertical="center"/>
    </xf>
    <xf numFmtId="38" fontId="25" fillId="24" borderId="37" xfId="34" applyFont="1" applyFill="1" applyBorder="1" applyAlignment="1">
      <alignment vertical="center"/>
    </xf>
    <xf numFmtId="38" fontId="25" fillId="24" borderId="50" xfId="34" applyFont="1" applyFill="1" applyBorder="1" applyAlignment="1">
      <alignment vertical="center"/>
    </xf>
    <xf numFmtId="38" fontId="18" fillId="0" borderId="51" xfId="34" applyFont="1" applyBorder="1" applyAlignment="1">
      <alignment vertical="center"/>
    </xf>
    <xf numFmtId="38" fontId="41" fillId="25" borderId="52" xfId="34" applyFont="1" applyFill="1" applyBorder="1" applyAlignment="1">
      <alignment horizontal="centerContinuous" vertical="center"/>
    </xf>
    <xf numFmtId="38" fontId="41" fillId="25" borderId="53" xfId="34" applyFont="1" applyFill="1" applyBorder="1" applyAlignment="1">
      <alignment horizontal="centerContinuous" vertical="center"/>
    </xf>
    <xf numFmtId="38" fontId="41" fillId="25" borderId="54" xfId="34" applyFont="1" applyFill="1" applyBorder="1" applyAlignment="1">
      <alignment horizontal="centerContinuous" vertical="center"/>
    </xf>
    <xf numFmtId="38" fontId="41" fillId="25" borderId="55" xfId="34" applyFont="1" applyFill="1" applyBorder="1" applyAlignment="1">
      <alignment horizontal="centerContinuous" vertical="center"/>
    </xf>
    <xf numFmtId="38" fontId="41" fillId="25" borderId="49" xfId="34" applyFont="1" applyFill="1" applyBorder="1" applyAlignment="1">
      <alignment horizontal="center" vertical="center"/>
    </xf>
    <xf numFmtId="38" fontId="2" fillId="0" borderId="56" xfId="34" applyFont="1" applyFill="1" applyBorder="1" applyAlignment="1">
      <alignment vertical="center"/>
    </xf>
    <xf numFmtId="38" fontId="2" fillId="0" borderId="57" xfId="34" applyFont="1" applyFill="1" applyBorder="1" applyAlignment="1">
      <alignment vertical="center"/>
    </xf>
    <xf numFmtId="38" fontId="42" fillId="0" borderId="0" xfId="34" applyFont="1" applyAlignment="1">
      <alignment vertical="center"/>
    </xf>
    <xf numFmtId="0" fontId="9" fillId="0" borderId="0" xfId="0" applyFont="1" applyAlignment="1">
      <alignment vertical="center"/>
    </xf>
    <xf numFmtId="38" fontId="40" fillId="25" borderId="0" xfId="34" applyFont="1" applyFill="1" applyAlignment="1">
      <alignment horizontal="center" vertical="center"/>
    </xf>
    <xf numFmtId="38" fontId="37" fillId="28" borderId="58" xfId="28" applyNumberFormat="1" applyFont="1" applyFill="1" applyBorder="1" applyAlignment="1" applyProtection="1">
      <alignment horizontal="centerContinuous" vertical="center"/>
    </xf>
    <xf numFmtId="38" fontId="48" fillId="0" borderId="0" xfId="34" applyFont="1" applyAlignment="1">
      <alignment horizontal="right" vertical="center"/>
    </xf>
    <xf numFmtId="38" fontId="2" fillId="0" borderId="38" xfId="34" applyFont="1" applyBorder="1" applyAlignment="1">
      <alignment vertical="center"/>
    </xf>
    <xf numFmtId="38" fontId="25" fillId="24" borderId="38" xfId="34" applyFont="1" applyFill="1" applyBorder="1" applyAlignment="1">
      <alignment vertical="center"/>
    </xf>
    <xf numFmtId="38" fontId="25" fillId="24" borderId="59" xfId="34" applyFont="1" applyFill="1" applyBorder="1" applyAlignment="1">
      <alignment vertical="center"/>
    </xf>
    <xf numFmtId="38" fontId="23" fillId="0" borderId="60" xfId="28" applyNumberFormat="1" applyBorder="1" applyAlignment="1" applyProtection="1">
      <alignment horizontal="left" vertical="center"/>
    </xf>
    <xf numFmtId="38" fontId="25" fillId="0" borderId="61" xfId="34" applyFont="1" applyFill="1" applyBorder="1" applyAlignment="1" applyProtection="1">
      <alignment vertical="center"/>
      <protection locked="0"/>
    </xf>
    <xf numFmtId="38" fontId="25" fillId="0" borderId="62" xfId="34" applyFont="1" applyFill="1" applyBorder="1" applyAlignment="1" applyProtection="1">
      <alignment vertical="center"/>
      <protection locked="0"/>
    </xf>
    <xf numFmtId="38" fontId="2" fillId="0" borderId="63" xfId="34" applyFont="1" applyBorder="1" applyAlignment="1">
      <alignment vertical="center"/>
    </xf>
    <xf numFmtId="38" fontId="8" fillId="0" borderId="20" xfId="34" applyFont="1" applyFill="1" applyBorder="1" applyAlignment="1">
      <alignment vertical="center"/>
    </xf>
    <xf numFmtId="38" fontId="2" fillId="0" borderId="20" xfId="34" applyFont="1" applyFill="1" applyBorder="1" applyAlignment="1">
      <alignment vertical="center"/>
    </xf>
    <xf numFmtId="38" fontId="31" fillId="0" borderId="33" xfId="34" applyFont="1" applyFill="1" applyBorder="1" applyAlignment="1">
      <alignment vertical="center"/>
    </xf>
    <xf numFmtId="38" fontId="25" fillId="0" borderId="10" xfId="34" applyFont="1" applyFill="1" applyBorder="1" applyAlignment="1">
      <alignment vertical="center"/>
    </xf>
    <xf numFmtId="38" fontId="2" fillId="0" borderId="49" xfId="34" applyFont="1" applyFill="1" applyBorder="1" applyAlignment="1">
      <alignment vertical="center"/>
    </xf>
    <xf numFmtId="38" fontId="8" fillId="0" borderId="49" xfId="34" applyFont="1" applyFill="1" applyBorder="1" applyAlignment="1">
      <alignment horizontal="centerContinuous" vertical="center"/>
    </xf>
    <xf numFmtId="38" fontId="2" fillId="0" borderId="53" xfId="34" applyFont="1" applyFill="1" applyBorder="1" applyAlignment="1">
      <alignment vertical="center"/>
    </xf>
    <xf numFmtId="38" fontId="8" fillId="0" borderId="64" xfId="34" applyFont="1" applyFill="1" applyBorder="1" applyAlignment="1">
      <alignment vertical="center"/>
    </xf>
    <xf numFmtId="38" fontId="2" fillId="0" borderId="64" xfId="34" applyFont="1" applyFill="1" applyBorder="1" applyAlignment="1">
      <alignment vertical="center"/>
    </xf>
    <xf numFmtId="38" fontId="8" fillId="0" borderId="49" xfId="34" applyFont="1" applyFill="1" applyBorder="1" applyAlignment="1">
      <alignment horizontal="center" vertical="center"/>
    </xf>
    <xf numFmtId="38" fontId="8" fillId="0" borderId="53" xfId="34" applyFont="1" applyFill="1" applyBorder="1" applyAlignment="1">
      <alignment horizontal="center" vertical="center"/>
    </xf>
    <xf numFmtId="38" fontId="8" fillId="0" borderId="65" xfId="34" applyFont="1" applyFill="1" applyBorder="1" applyAlignment="1">
      <alignment vertical="center"/>
    </xf>
    <xf numFmtId="38" fontId="2" fillId="0" borderId="65" xfId="34" applyFont="1" applyFill="1" applyBorder="1" applyAlignment="1">
      <alignment vertical="center"/>
    </xf>
    <xf numFmtId="38" fontId="8" fillId="0" borderId="47" xfId="34" applyFont="1" applyFill="1" applyBorder="1" applyAlignment="1">
      <alignment vertical="center"/>
    </xf>
    <xf numFmtId="38" fontId="2" fillId="0" borderId="47" xfId="34" applyFont="1" applyFill="1" applyBorder="1" applyAlignment="1">
      <alignment vertical="center"/>
    </xf>
    <xf numFmtId="38" fontId="2" fillId="0" borderId="46" xfId="34" applyFont="1" applyBorder="1" applyAlignment="1">
      <alignment vertical="center"/>
    </xf>
    <xf numFmtId="38" fontId="25" fillId="0" borderId="66" xfId="34" applyFont="1" applyFill="1" applyBorder="1" applyAlignment="1" applyProtection="1">
      <alignment vertical="center"/>
      <protection locked="0"/>
    </xf>
    <xf numFmtId="38" fontId="25" fillId="0" borderId="67" xfId="34" applyFont="1" applyFill="1" applyBorder="1" applyAlignment="1" applyProtection="1">
      <alignment vertical="center"/>
      <protection locked="0"/>
    </xf>
    <xf numFmtId="38" fontId="8" fillId="0" borderId="46" xfId="34" applyFont="1" applyBorder="1" applyAlignment="1">
      <alignment vertical="center"/>
    </xf>
    <xf numFmtId="38" fontId="8" fillId="0" borderId="48" xfId="34" applyFont="1" applyFill="1" applyBorder="1" applyAlignment="1">
      <alignment vertical="center"/>
    </xf>
    <xf numFmtId="38" fontId="2" fillId="0" borderId="48" xfId="34" applyFont="1" applyFill="1" applyBorder="1" applyAlignment="1">
      <alignment vertical="center"/>
    </xf>
    <xf numFmtId="0" fontId="10" fillId="0" borderId="44" xfId="0" applyFont="1" applyBorder="1" applyAlignment="1">
      <alignment vertical="center" textRotation="255"/>
    </xf>
    <xf numFmtId="0" fontId="2" fillId="0" borderId="0" xfId="0" applyFont="1" applyAlignment="1">
      <alignment vertical="center"/>
    </xf>
    <xf numFmtId="38" fontId="8" fillId="0" borderId="0" xfId="34" applyFont="1" applyBorder="1" applyAlignment="1">
      <alignment horizontal="centerContinuous" vertical="center"/>
    </xf>
    <xf numFmtId="38" fontId="2" fillId="0" borderId="0" xfId="34" applyFont="1" applyBorder="1" applyAlignment="1">
      <alignment vertical="center"/>
    </xf>
    <xf numFmtId="38" fontId="8" fillId="0" borderId="46" xfId="34" applyFont="1" applyFill="1" applyBorder="1" applyAlignment="1">
      <alignment vertical="center"/>
    </xf>
    <xf numFmtId="38" fontId="2" fillId="0" borderId="46" xfId="34" applyFont="1" applyFill="1" applyBorder="1" applyAlignment="1">
      <alignment vertical="center"/>
    </xf>
    <xf numFmtId="38" fontId="25" fillId="0" borderId="26" xfId="34" applyFont="1" applyFill="1" applyBorder="1" applyAlignment="1" applyProtection="1">
      <alignment vertical="center"/>
      <protection locked="0"/>
    </xf>
    <xf numFmtId="38" fontId="50" fillId="25" borderId="0" xfId="34" applyFont="1" applyFill="1" applyAlignment="1">
      <alignment horizontal="center" vertical="center"/>
    </xf>
    <xf numFmtId="38" fontId="8" fillId="0" borderId="19" xfId="34" applyFont="1" applyFill="1" applyBorder="1" applyAlignment="1">
      <alignment vertical="center"/>
    </xf>
    <xf numFmtId="38" fontId="2" fillId="0" borderId="19" xfId="34" applyFont="1" applyFill="1" applyBorder="1" applyAlignment="1">
      <alignment vertical="center"/>
    </xf>
    <xf numFmtId="38" fontId="31" fillId="24" borderId="68" xfId="34" applyFont="1" applyFill="1" applyBorder="1" applyAlignment="1">
      <alignment vertical="center"/>
    </xf>
    <xf numFmtId="38" fontId="31" fillId="24" borderId="21" xfId="34" applyFont="1" applyFill="1" applyBorder="1" applyAlignment="1">
      <alignment vertical="center"/>
    </xf>
    <xf numFmtId="38" fontId="18" fillId="0" borderId="69" xfId="34" applyFont="1" applyBorder="1" applyAlignment="1">
      <alignment vertical="center"/>
    </xf>
    <xf numFmtId="38" fontId="25" fillId="0" borderId="49" xfId="34" applyFont="1" applyFill="1" applyBorder="1" applyAlignment="1">
      <alignment vertical="center"/>
    </xf>
    <xf numFmtId="38" fontId="2" fillId="0" borderId="31" xfId="34" applyFont="1" applyBorder="1" applyAlignment="1">
      <alignment vertical="center"/>
    </xf>
    <xf numFmtId="38" fontId="25" fillId="24" borderId="31" xfId="34" applyFont="1" applyFill="1" applyBorder="1" applyAlignment="1">
      <alignment vertical="center"/>
    </xf>
    <xf numFmtId="38" fontId="25" fillId="24" borderId="60" xfId="34" applyFont="1" applyFill="1" applyBorder="1" applyAlignment="1">
      <alignment vertical="center"/>
    </xf>
    <xf numFmtId="38" fontId="18" fillId="0" borderId="29" xfId="34" applyFont="1" applyBorder="1" applyAlignment="1">
      <alignment vertical="center"/>
    </xf>
    <xf numFmtId="38" fontId="31" fillId="24" borderId="31" xfId="34" applyFont="1" applyFill="1" applyBorder="1" applyAlignment="1">
      <alignment vertical="center"/>
    </xf>
    <xf numFmtId="38" fontId="25" fillId="0" borderId="65" xfId="34" applyFont="1" applyFill="1" applyBorder="1" applyAlignment="1">
      <alignment vertical="center"/>
    </xf>
    <xf numFmtId="38" fontId="25" fillId="24" borderId="63" xfId="34" applyFont="1" applyFill="1" applyBorder="1" applyAlignment="1">
      <alignment vertical="center"/>
    </xf>
    <xf numFmtId="38" fontId="25" fillId="24" borderId="70" xfId="34" applyFont="1" applyFill="1" applyBorder="1" applyAlignment="1">
      <alignment vertical="center"/>
    </xf>
    <xf numFmtId="38" fontId="18" fillId="0" borderId="71" xfId="34" applyFont="1" applyBorder="1" applyAlignment="1">
      <alignment vertical="center"/>
    </xf>
    <xf numFmtId="38" fontId="31" fillId="24" borderId="63" xfId="34" applyFont="1" applyFill="1" applyBorder="1" applyAlignment="1">
      <alignment vertical="center"/>
    </xf>
    <xf numFmtId="38" fontId="37" fillId="28" borderId="53" xfId="28" applyNumberFormat="1" applyFont="1" applyFill="1" applyBorder="1" applyAlignment="1" applyProtection="1">
      <alignment horizontal="centerContinuous" vertical="center"/>
    </xf>
    <xf numFmtId="38" fontId="24" fillId="0" borderId="47" xfId="34" applyFont="1" applyFill="1" applyBorder="1" applyAlignment="1">
      <alignment vertical="center"/>
    </xf>
    <xf numFmtId="38" fontId="2" fillId="0" borderId="72" xfId="34" applyFont="1" applyFill="1" applyBorder="1" applyAlignment="1">
      <alignment vertical="center"/>
    </xf>
    <xf numFmtId="38" fontId="2" fillId="0" borderId="73" xfId="34" applyFont="1" applyFill="1" applyBorder="1" applyAlignment="1">
      <alignment vertical="center"/>
    </xf>
    <xf numFmtId="38" fontId="2" fillId="0" borderId="68" xfId="34" applyFont="1" applyBorder="1" applyAlignment="1">
      <alignment vertical="center"/>
    </xf>
    <xf numFmtId="38" fontId="25" fillId="24" borderId="68" xfId="34" applyFont="1" applyFill="1" applyBorder="1" applyAlignment="1">
      <alignment vertical="center"/>
    </xf>
    <xf numFmtId="38" fontId="25" fillId="24" borderId="74" xfId="34" applyFont="1" applyFill="1" applyBorder="1" applyAlignment="1">
      <alignment vertical="center"/>
    </xf>
    <xf numFmtId="38" fontId="24" fillId="0" borderId="46" xfId="34" applyFont="1" applyFill="1" applyBorder="1" applyAlignment="1">
      <alignment vertical="center"/>
    </xf>
    <xf numFmtId="38" fontId="24" fillId="0" borderId="65" xfId="34" applyFont="1" applyFill="1" applyBorder="1" applyAlignment="1">
      <alignment vertical="center"/>
    </xf>
    <xf numFmtId="38" fontId="18" fillId="0" borderId="75" xfId="34" applyFont="1" applyBorder="1" applyAlignment="1">
      <alignment vertical="center"/>
    </xf>
    <xf numFmtId="38" fontId="2" fillId="0" borderId="68" xfId="34" applyFont="1" applyFill="1" applyBorder="1" applyAlignment="1">
      <alignment vertical="center"/>
    </xf>
    <xf numFmtId="38" fontId="2" fillId="0" borderId="37" xfId="34" applyFont="1" applyFill="1" applyBorder="1" applyAlignment="1">
      <alignment vertical="center"/>
    </xf>
    <xf numFmtId="38" fontId="2" fillId="0" borderId="21" xfId="34" applyFont="1" applyFill="1" applyBorder="1" applyAlignment="1">
      <alignment vertical="center"/>
    </xf>
    <xf numFmtId="38" fontId="2" fillId="0" borderId="38" xfId="34" applyFont="1" applyFill="1" applyBorder="1" applyAlignment="1">
      <alignment vertical="center"/>
    </xf>
    <xf numFmtId="38" fontId="2" fillId="0" borderId="31" xfId="34" applyFont="1" applyFill="1" applyBorder="1" applyAlignment="1">
      <alignment vertical="center"/>
    </xf>
    <xf numFmtId="38" fontId="2" fillId="0" borderId="23" xfId="34" applyFont="1" applyFill="1" applyBorder="1" applyAlignment="1">
      <alignment vertical="center"/>
    </xf>
    <xf numFmtId="38" fontId="2" fillId="0" borderId="63" xfId="34" applyFont="1" applyFill="1" applyBorder="1" applyAlignment="1">
      <alignment vertical="center"/>
    </xf>
    <xf numFmtId="0" fontId="0" fillId="0" borderId="59" xfId="0" applyBorder="1" applyAlignment="1">
      <alignment vertical="center"/>
    </xf>
    <xf numFmtId="38" fontId="37" fillId="0" borderId="0" xfId="28" applyNumberFormat="1" applyFont="1" applyFill="1" applyBorder="1" applyAlignment="1" applyProtection="1">
      <alignment horizontal="centerContinuous" vertical="center"/>
    </xf>
    <xf numFmtId="38" fontId="25" fillId="0" borderId="0" xfId="34" applyFont="1" applyFill="1" applyBorder="1" applyAlignment="1">
      <alignment horizontal="centerContinuous" vertical="center"/>
    </xf>
    <xf numFmtId="38" fontId="2" fillId="0" borderId="0" xfId="34" applyFont="1" applyFill="1" applyBorder="1" applyAlignment="1">
      <alignment horizontal="right" vertical="center"/>
    </xf>
    <xf numFmtId="38" fontId="36" fillId="0" borderId="0" xfId="34" applyFont="1" applyFill="1" applyBorder="1" applyAlignment="1">
      <alignment vertical="center"/>
    </xf>
    <xf numFmtId="38" fontId="18" fillId="0" borderId="0" xfId="34" applyFont="1" applyFill="1" applyBorder="1" applyAlignment="1">
      <alignment horizontal="right" vertical="center"/>
    </xf>
    <xf numFmtId="38" fontId="36" fillId="0" borderId="64" xfId="34" applyFont="1" applyFill="1" applyBorder="1" applyAlignment="1">
      <alignment vertical="center"/>
    </xf>
    <xf numFmtId="38" fontId="31" fillId="24" borderId="35" xfId="34" applyFont="1" applyFill="1" applyBorder="1" applyAlignment="1">
      <alignment vertical="center"/>
    </xf>
    <xf numFmtId="38" fontId="31" fillId="24" borderId="76" xfId="34" applyFont="1" applyFill="1" applyBorder="1" applyAlignment="1">
      <alignment vertical="center"/>
    </xf>
    <xf numFmtId="38" fontId="36" fillId="27" borderId="60" xfId="34" applyFont="1" applyFill="1" applyBorder="1" applyAlignment="1">
      <alignment vertical="center"/>
    </xf>
    <xf numFmtId="38" fontId="2" fillId="28" borderId="31" xfId="34" applyFont="1" applyFill="1" applyBorder="1" applyAlignment="1">
      <alignment vertical="center"/>
    </xf>
    <xf numFmtId="38" fontId="25" fillId="28" borderId="31" xfId="34" applyFont="1" applyFill="1" applyBorder="1" applyAlignment="1">
      <alignment vertical="center"/>
    </xf>
    <xf numFmtId="38" fontId="18" fillId="28" borderId="29" xfId="34" applyFont="1" applyFill="1" applyBorder="1" applyAlignment="1">
      <alignment vertical="center"/>
    </xf>
    <xf numFmtId="38" fontId="18" fillId="0" borderId="77" xfId="34" applyFont="1" applyFill="1" applyBorder="1" applyAlignment="1">
      <alignment vertical="center"/>
    </xf>
    <xf numFmtId="38" fontId="0" fillId="0" borderId="0" xfId="34" applyFont="1" applyFill="1" applyAlignment="1">
      <alignment vertical="center"/>
    </xf>
    <xf numFmtId="38" fontId="18" fillId="0" borderId="61" xfId="34" applyFont="1" applyFill="1" applyBorder="1" applyAlignment="1" applyProtection="1">
      <alignment vertical="center"/>
      <protection locked="0"/>
    </xf>
    <xf numFmtId="38" fontId="51" fillId="27" borderId="60" xfId="34" applyFont="1" applyFill="1" applyBorder="1" applyAlignment="1">
      <alignment horizontal="right" vertical="center"/>
    </xf>
    <xf numFmtId="38" fontId="36" fillId="27" borderId="31" xfId="34" applyFont="1" applyFill="1" applyBorder="1" applyAlignment="1">
      <alignment horizontal="right" vertical="center"/>
    </xf>
    <xf numFmtId="0" fontId="38" fillId="0" borderId="78" xfId="0" applyFont="1" applyBorder="1" applyAlignment="1">
      <alignment horizontal="centerContinuous" vertical="center"/>
    </xf>
    <xf numFmtId="0" fontId="38" fillId="0" borderId="79" xfId="0" applyFont="1" applyBorder="1" applyAlignment="1">
      <alignment horizontal="centerContinuous" vertical="center"/>
    </xf>
    <xf numFmtId="38" fontId="23" fillId="0" borderId="53" xfId="28" applyNumberFormat="1" applyBorder="1" applyAlignment="1" applyProtection="1">
      <alignment horizontal="left" vertical="center"/>
    </xf>
    <xf numFmtId="0" fontId="0" fillId="0" borderId="0" xfId="0" applyAlignment="1">
      <alignment vertical="center"/>
    </xf>
    <xf numFmtId="38" fontId="2" fillId="0" borderId="80" xfId="34" applyFont="1" applyFill="1" applyBorder="1" applyAlignment="1">
      <alignment vertical="center"/>
    </xf>
    <xf numFmtId="38" fontId="2" fillId="0" borderId="81" xfId="34" applyFont="1" applyFill="1" applyBorder="1" applyAlignment="1">
      <alignment vertical="center"/>
    </xf>
    <xf numFmtId="38" fontId="37" fillId="28" borderId="78" xfId="28" applyNumberFormat="1" applyFont="1" applyFill="1" applyBorder="1" applyAlignment="1" applyProtection="1">
      <alignment horizontal="centerContinuous" vertical="center"/>
    </xf>
    <xf numFmtId="0" fontId="0" fillId="0" borderId="72" xfId="0" applyBorder="1"/>
    <xf numFmtId="0" fontId="0" fillId="0" borderId="81" xfId="0" applyBorder="1"/>
    <xf numFmtId="0" fontId="0" fillId="0" borderId="73" xfId="0" applyBorder="1"/>
    <xf numFmtId="38" fontId="2" fillId="0" borderId="82" xfId="34" applyFont="1" applyFill="1" applyBorder="1" applyAlignment="1">
      <alignment vertical="center"/>
    </xf>
    <xf numFmtId="0" fontId="8" fillId="0" borderId="83" xfId="0" applyFont="1" applyBorder="1" applyAlignment="1">
      <alignment horizontal="centerContinuous" vertical="center"/>
    </xf>
    <xf numFmtId="38" fontId="25" fillId="0" borderId="84" xfId="34" applyFont="1" applyFill="1" applyBorder="1" applyAlignment="1" applyProtection="1">
      <alignment vertical="center"/>
      <protection locked="0"/>
    </xf>
    <xf numFmtId="38" fontId="19" fillId="0" borderId="83" xfId="0" applyNumberFormat="1" applyFont="1" applyBorder="1" applyAlignment="1">
      <alignment horizontal="center" vertical="center"/>
    </xf>
    <xf numFmtId="38" fontId="19" fillId="0" borderId="79" xfId="0" applyNumberFormat="1" applyFont="1" applyBorder="1" applyAlignment="1">
      <alignment horizontal="center" vertical="center"/>
    </xf>
    <xf numFmtId="38" fontId="2" fillId="0" borderId="85" xfId="34" applyFont="1" applyFill="1" applyBorder="1" applyAlignment="1">
      <alignment vertical="center"/>
    </xf>
    <xf numFmtId="38" fontId="8" fillId="0" borderId="11" xfId="34" applyFont="1" applyFill="1" applyBorder="1" applyAlignment="1">
      <alignment horizontal="centerContinuous" vertical="center"/>
    </xf>
    <xf numFmtId="38" fontId="2" fillId="0" borderId="11" xfId="34" applyFont="1" applyFill="1" applyBorder="1" applyAlignment="1">
      <alignment vertical="center"/>
    </xf>
    <xf numFmtId="38" fontId="2" fillId="0" borderId="86" xfId="34" applyFont="1" applyFill="1" applyBorder="1" applyAlignment="1">
      <alignment vertical="center"/>
    </xf>
    <xf numFmtId="38" fontId="2" fillId="0" borderId="87" xfId="34" applyFont="1" applyFill="1" applyBorder="1" applyAlignment="1">
      <alignment vertical="center"/>
    </xf>
    <xf numFmtId="38" fontId="23" fillId="0" borderId="88" xfId="28" applyNumberFormat="1" applyBorder="1" applyAlignment="1" applyProtection="1">
      <alignment horizontal="left" vertical="center"/>
    </xf>
    <xf numFmtId="177" fontId="2" fillId="0" borderId="20" xfId="34" applyNumberFormat="1" applyFont="1" applyFill="1" applyBorder="1" applyAlignment="1">
      <alignment vertical="center"/>
    </xf>
    <xf numFmtId="38" fontId="8" fillId="0" borderId="89" xfId="34" applyFont="1" applyFill="1" applyBorder="1" applyAlignment="1">
      <alignment vertical="center"/>
    </xf>
    <xf numFmtId="38" fontId="43" fillId="0" borderId="20" xfId="34" applyFont="1" applyFill="1" applyBorder="1" applyAlignment="1">
      <alignment vertical="center"/>
    </xf>
    <xf numFmtId="38" fontId="8" fillId="0" borderId="10" xfId="34" applyFont="1" applyFill="1" applyBorder="1" applyAlignment="1">
      <alignment horizontal="centerContinuous" vertical="center"/>
    </xf>
    <xf numFmtId="38" fontId="2" fillId="0" borderId="10" xfId="34" applyFont="1" applyFill="1" applyBorder="1" applyAlignment="1">
      <alignment vertical="center"/>
    </xf>
    <xf numFmtId="38" fontId="8" fillId="0" borderId="90" xfId="34" applyFont="1" applyFill="1" applyBorder="1" applyAlignment="1">
      <alignment vertical="center"/>
    </xf>
    <xf numFmtId="38" fontId="44" fillId="0" borderId="43" xfId="34" applyFont="1" applyFill="1" applyBorder="1" applyAlignment="1">
      <alignment horizontal="centerContinuous" vertical="center"/>
    </xf>
    <xf numFmtId="38" fontId="8" fillId="0" borderId="10" xfId="34" applyFont="1" applyFill="1" applyBorder="1" applyAlignment="1">
      <alignment horizontal="center" vertical="center"/>
    </xf>
    <xf numFmtId="38" fontId="25" fillId="0" borderId="26" xfId="34" applyFont="1" applyFill="1" applyBorder="1" applyAlignment="1">
      <alignment vertical="center"/>
    </xf>
    <xf numFmtId="38" fontId="17" fillId="0" borderId="20" xfId="34" applyFont="1" applyFill="1" applyBorder="1" applyAlignment="1">
      <alignment vertical="center"/>
    </xf>
    <xf numFmtId="38" fontId="8" fillId="0" borderId="91" xfId="34" applyFont="1" applyFill="1" applyBorder="1" applyAlignment="1">
      <alignment horizontal="center" vertical="center"/>
    </xf>
    <xf numFmtId="38" fontId="8" fillId="0" borderId="53" xfId="34" applyFont="1" applyFill="1" applyBorder="1" applyAlignment="1">
      <alignment horizontal="centerContinuous" vertical="center"/>
    </xf>
    <xf numFmtId="38" fontId="2" fillId="0" borderId="33" xfId="34" applyFont="1" applyFill="1" applyBorder="1" applyAlignment="1">
      <alignment vertical="center"/>
    </xf>
    <xf numFmtId="38" fontId="43" fillId="0" borderId="47" xfId="34" applyFont="1" applyFill="1" applyBorder="1" applyAlignment="1">
      <alignment horizontal="center" vertical="center"/>
    </xf>
    <xf numFmtId="38" fontId="8" fillId="0" borderId="0" xfId="34" applyFont="1" applyFill="1" applyBorder="1" applyAlignment="1">
      <alignment horizontal="centerContinuous" vertical="center"/>
    </xf>
    <xf numFmtId="38" fontId="2" fillId="0" borderId="0" xfId="34" applyFont="1" applyFill="1" applyBorder="1" applyAlignment="1">
      <alignment vertical="center"/>
    </xf>
    <xf numFmtId="38" fontId="8" fillId="0" borderId="0" xfId="34" applyFont="1" applyFill="1" applyBorder="1" applyAlignment="1">
      <alignment horizontal="center" vertical="center"/>
    </xf>
    <xf numFmtId="0" fontId="52" fillId="0" borderId="0" xfId="43">
      <alignment vertical="center"/>
    </xf>
    <xf numFmtId="0" fontId="52" fillId="0" borderId="22" xfId="43" applyBorder="1" applyAlignment="1">
      <alignment horizontal="center" vertical="center"/>
    </xf>
    <xf numFmtId="0" fontId="52" fillId="0" borderId="92" xfId="43" applyBorder="1" applyAlignment="1">
      <alignment horizontal="center" vertical="center"/>
    </xf>
    <xf numFmtId="0" fontId="52" fillId="0" borderId="93" xfId="43" applyBorder="1" applyAlignment="1">
      <alignment horizontal="center" vertical="center"/>
    </xf>
    <xf numFmtId="0" fontId="52" fillId="0" borderId="94" xfId="43" applyBorder="1" applyAlignment="1">
      <alignment horizontal="center" vertical="center"/>
    </xf>
    <xf numFmtId="0" fontId="52" fillId="0" borderId="95" xfId="43" applyBorder="1" applyAlignment="1">
      <alignment horizontal="distributed" vertical="distributed" justifyLastLine="1"/>
    </xf>
    <xf numFmtId="0" fontId="52" fillId="0" borderId="31" xfId="43" applyBorder="1" applyAlignment="1">
      <alignment horizontal="center" vertical="center"/>
    </xf>
    <xf numFmtId="0" fontId="52" fillId="0" borderId="29" xfId="43" applyBorder="1" applyAlignment="1">
      <alignment horizontal="center" vertical="center"/>
    </xf>
    <xf numFmtId="178" fontId="52" fillId="0" borderId="29" xfId="43" applyNumberFormat="1" applyBorder="1" applyAlignment="1">
      <alignment horizontal="center" vertical="center"/>
    </xf>
    <xf numFmtId="0" fontId="52" fillId="0" borderId="96" xfId="43" applyBorder="1" applyAlignment="1">
      <alignment horizontal="distributed" vertical="distributed" justifyLastLine="1"/>
    </xf>
    <xf numFmtId="0" fontId="52" fillId="0" borderId="31" xfId="43" applyBorder="1">
      <alignment vertical="center"/>
    </xf>
    <xf numFmtId="178" fontId="52" fillId="0" borderId="31" xfId="43" applyNumberFormat="1" applyBorder="1" applyAlignment="1">
      <alignment horizontal="center" vertical="center"/>
    </xf>
    <xf numFmtId="0" fontId="52" fillId="0" borderId="97" xfId="43" applyBorder="1" applyAlignment="1">
      <alignment horizontal="distributed" vertical="distributed" justifyLastLine="1"/>
    </xf>
    <xf numFmtId="0" fontId="52" fillId="0" borderId="98" xfId="43" applyBorder="1" applyAlignment="1">
      <alignment horizontal="center" vertical="center"/>
    </xf>
    <xf numFmtId="178" fontId="52" fillId="0" borderId="98" xfId="43" applyNumberFormat="1" applyBorder="1" applyAlignment="1">
      <alignment horizontal="center" vertical="center"/>
    </xf>
    <xf numFmtId="178" fontId="52" fillId="0" borderId="93" xfId="43" applyNumberFormat="1" applyBorder="1" applyAlignment="1">
      <alignment horizontal="center" vertical="center"/>
    </xf>
    <xf numFmtId="0" fontId="52" fillId="0" borderId="36" xfId="43" applyBorder="1">
      <alignment vertical="center"/>
    </xf>
    <xf numFmtId="0" fontId="52" fillId="0" borderId="36" xfId="43" applyBorder="1" applyAlignment="1">
      <alignment horizontal="center" vertical="center"/>
    </xf>
    <xf numFmtId="0" fontId="52" fillId="0" borderId="99" xfId="43" applyBorder="1">
      <alignment vertical="center"/>
    </xf>
    <xf numFmtId="0" fontId="52" fillId="0" borderId="100" xfId="43" applyBorder="1">
      <alignment vertical="center"/>
    </xf>
    <xf numFmtId="0" fontId="52" fillId="0" borderId="101" xfId="43" applyBorder="1">
      <alignment vertical="center"/>
    </xf>
    <xf numFmtId="0" fontId="52" fillId="0" borderId="102" xfId="43" applyBorder="1">
      <alignment vertical="center"/>
    </xf>
    <xf numFmtId="0" fontId="52" fillId="0" borderId="103" xfId="43" applyBorder="1">
      <alignment vertical="center"/>
    </xf>
    <xf numFmtId="0" fontId="52" fillId="0" borderId="104" xfId="43" applyBorder="1" applyAlignment="1">
      <alignment horizontal="distributed" vertical="distributed" justifyLastLine="1"/>
    </xf>
    <xf numFmtId="38" fontId="52" fillId="0" borderId="22" xfId="43" applyNumberFormat="1" applyBorder="1">
      <alignment vertical="center"/>
    </xf>
    <xf numFmtId="38" fontId="52" fillId="0" borderId="31" xfId="43" applyNumberFormat="1" applyBorder="1">
      <alignment vertical="center"/>
    </xf>
    <xf numFmtId="38" fontId="52" fillId="0" borderId="105" xfId="43" applyNumberFormat="1" applyBorder="1">
      <alignment vertical="center"/>
    </xf>
    <xf numFmtId="38" fontId="52" fillId="0" borderId="100" xfId="43" applyNumberFormat="1" applyBorder="1">
      <alignment vertical="center"/>
    </xf>
    <xf numFmtId="38" fontId="52" fillId="0" borderId="103" xfId="43" applyNumberFormat="1" applyBorder="1">
      <alignment vertical="center"/>
    </xf>
    <xf numFmtId="38" fontId="8" fillId="0" borderId="106" xfId="34" applyFont="1" applyFill="1" applyBorder="1" applyAlignment="1">
      <alignment horizontal="centerContinuous" vertical="center"/>
    </xf>
    <xf numFmtId="38" fontId="2" fillId="0" borderId="17" xfId="34" applyFont="1" applyFill="1" applyBorder="1" applyAlignment="1">
      <alignment vertical="center"/>
    </xf>
    <xf numFmtId="38" fontId="31" fillId="0" borderId="107" xfId="34" applyFont="1" applyFill="1" applyBorder="1" applyAlignment="1">
      <alignment vertical="center"/>
    </xf>
    <xf numFmtId="0" fontId="43" fillId="0" borderId="43" xfId="0" applyFont="1" applyBorder="1" applyAlignment="1">
      <alignment horizontal="center" vertical="center"/>
    </xf>
    <xf numFmtId="38" fontId="19" fillId="0" borderId="25" xfId="0" applyNumberFormat="1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38" fontId="19" fillId="0" borderId="25" xfId="34" applyFont="1" applyFill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38" fillId="0" borderId="74" xfId="0" applyFont="1" applyBorder="1" applyAlignment="1">
      <alignment horizontal="center" vertical="center"/>
    </xf>
    <xf numFmtId="0" fontId="38" fillId="0" borderId="108" xfId="0" applyFont="1" applyBorder="1" applyAlignment="1">
      <alignment horizontal="center" vertical="center"/>
    </xf>
    <xf numFmtId="38" fontId="19" fillId="0" borderId="25" xfId="0" applyNumberFormat="1" applyFont="1" applyBorder="1" applyAlignment="1">
      <alignment horizontal="right" vertical="center"/>
    </xf>
    <xf numFmtId="0" fontId="13" fillId="0" borderId="43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38" fontId="19" fillId="0" borderId="67" xfId="0" applyNumberFormat="1" applyFont="1" applyBorder="1" applyAlignment="1">
      <alignment horizontal="right" vertical="center"/>
    </xf>
    <xf numFmtId="0" fontId="8" fillId="0" borderId="43" xfId="0" applyFont="1" applyBorder="1" applyAlignment="1">
      <alignment horizontal="center" vertical="center"/>
    </xf>
    <xf numFmtId="0" fontId="43" fillId="0" borderId="79" xfId="0" applyFont="1" applyBorder="1" applyAlignment="1">
      <alignment horizontal="center" vertical="center"/>
    </xf>
    <xf numFmtId="38" fontId="19" fillId="0" borderId="43" xfId="0" applyNumberFormat="1" applyFont="1" applyBorder="1" applyAlignment="1">
      <alignment horizontal="right" vertical="center"/>
    </xf>
    <xf numFmtId="0" fontId="10" fillId="0" borderId="109" xfId="0" applyFont="1" applyBorder="1" applyAlignment="1">
      <alignment horizontal="center" vertical="center" textRotation="255"/>
    </xf>
    <xf numFmtId="0" fontId="10" fillId="0" borderId="66" xfId="0" applyFont="1" applyBorder="1" applyAlignment="1">
      <alignment horizontal="center"/>
    </xf>
    <xf numFmtId="0" fontId="10" fillId="0" borderId="66" xfId="0" applyFont="1" applyBorder="1" applyAlignment="1">
      <alignment horizontal="center" vertical="top" textRotation="255"/>
    </xf>
    <xf numFmtId="38" fontId="39" fillId="0" borderId="110" xfId="0" applyNumberFormat="1" applyFont="1" applyBorder="1" applyAlignment="1">
      <alignment horizontal="center" vertical="center"/>
    </xf>
    <xf numFmtId="0" fontId="13" fillId="0" borderId="109" xfId="0" applyFont="1" applyBorder="1" applyAlignment="1">
      <alignment horizontal="center" vertical="center"/>
    </xf>
    <xf numFmtId="38" fontId="39" fillId="0" borderId="79" xfId="0" applyNumberFormat="1" applyFont="1" applyBorder="1" applyAlignment="1">
      <alignment horizontal="center" vertical="center"/>
    </xf>
    <xf numFmtId="0" fontId="43" fillId="0" borderId="66" xfId="0" applyFont="1" applyBorder="1" applyAlignment="1">
      <alignment horizontal="center" vertical="center"/>
    </xf>
    <xf numFmtId="0" fontId="13" fillId="0" borderId="67" xfId="0" applyFont="1" applyBorder="1" applyAlignment="1">
      <alignment horizontal="center" vertical="center"/>
    </xf>
    <xf numFmtId="38" fontId="8" fillId="0" borderId="20" xfId="34" applyFont="1" applyFill="1" applyBorder="1" applyAlignment="1">
      <alignment vertical="center" shrinkToFit="1"/>
    </xf>
    <xf numFmtId="0" fontId="19" fillId="0" borderId="66" xfId="0" applyFont="1" applyBorder="1" applyAlignment="1">
      <alignment horizontal="center" vertical="center" textRotation="255"/>
    </xf>
    <xf numFmtId="38" fontId="19" fillId="0" borderId="84" xfId="0" applyNumberFormat="1" applyFont="1" applyBorder="1" applyAlignment="1">
      <alignment vertical="center"/>
    </xf>
    <xf numFmtId="0" fontId="4" fillId="0" borderId="111" xfId="0" applyFont="1" applyBorder="1" applyAlignment="1">
      <alignment horizontal="center" vertical="center" textRotation="255"/>
    </xf>
    <xf numFmtId="0" fontId="19" fillId="0" borderId="110" xfId="0" applyFont="1" applyBorder="1" applyAlignment="1">
      <alignment horizontal="center" vertical="center" textRotation="255"/>
    </xf>
    <xf numFmtId="0" fontId="43" fillId="0" borderId="109" xfId="0" applyFont="1" applyBorder="1" applyAlignment="1">
      <alignment horizontal="center" vertical="center"/>
    </xf>
    <xf numFmtId="38" fontId="19" fillId="0" borderId="110" xfId="0" applyNumberFormat="1" applyFont="1" applyBorder="1" applyAlignment="1">
      <alignment vertical="center"/>
    </xf>
    <xf numFmtId="0" fontId="8" fillId="0" borderId="43" xfId="0" applyFont="1" applyBorder="1" applyAlignment="1">
      <alignment horizontal="left" vertical="center"/>
    </xf>
    <xf numFmtId="0" fontId="10" fillId="0" borderId="43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 textRotation="255"/>
    </xf>
    <xf numFmtId="0" fontId="19" fillId="0" borderId="25" xfId="0" applyFont="1" applyBorder="1" applyAlignment="1">
      <alignment horizontal="center" vertical="center" textRotation="255"/>
    </xf>
    <xf numFmtId="38" fontId="19" fillId="0" borderId="84" xfId="0" applyNumberFormat="1" applyFont="1" applyBorder="1" applyAlignment="1">
      <alignment horizontal="right" vertical="center"/>
    </xf>
    <xf numFmtId="0" fontId="45" fillId="0" borderId="114" xfId="0" applyFont="1" applyBorder="1" applyAlignment="1">
      <alignment horizontal="center" vertical="center" textRotation="255"/>
    </xf>
    <xf numFmtId="38" fontId="8" fillId="0" borderId="114" xfId="34" applyFont="1" applyFill="1" applyBorder="1" applyAlignment="1">
      <alignment horizontal="centerContinuous" vertical="center"/>
    </xf>
    <xf numFmtId="0" fontId="4" fillId="0" borderId="83" xfId="0" applyFont="1" applyBorder="1" applyAlignment="1">
      <alignment horizontal="center" vertical="center" textRotation="255"/>
    </xf>
    <xf numFmtId="0" fontId="19" fillId="0" borderId="79" xfId="0" applyFont="1" applyBorder="1" applyAlignment="1">
      <alignment horizontal="center" vertical="center" textRotation="255"/>
    </xf>
    <xf numFmtId="0" fontId="19" fillId="0" borderId="115" xfId="0" applyFont="1" applyBorder="1" applyAlignment="1">
      <alignment horizontal="center" vertical="center" textRotation="255"/>
    </xf>
    <xf numFmtId="0" fontId="8" fillId="0" borderId="66" xfId="0" applyFont="1" applyBorder="1" applyAlignment="1">
      <alignment horizontal="center" vertical="center"/>
    </xf>
    <xf numFmtId="38" fontId="19" fillId="0" borderId="66" xfId="0" applyNumberFormat="1" applyFont="1" applyBorder="1" applyAlignment="1">
      <alignment horizontal="right" vertical="center"/>
    </xf>
    <xf numFmtId="38" fontId="19" fillId="0" borderId="62" xfId="0" applyNumberFormat="1" applyFont="1" applyBorder="1" applyAlignment="1">
      <alignment horizontal="right" vertical="center"/>
    </xf>
    <xf numFmtId="0" fontId="19" fillId="0" borderId="67" xfId="0" applyFont="1" applyBorder="1" applyAlignment="1">
      <alignment horizontal="right" vertical="center"/>
    </xf>
    <xf numFmtId="0" fontId="19" fillId="0" borderId="66" xfId="0" applyFont="1" applyBorder="1" applyAlignment="1">
      <alignment horizontal="right" vertical="center"/>
    </xf>
    <xf numFmtId="0" fontId="19" fillId="0" borderId="25" xfId="0" applyFont="1" applyBorder="1" applyAlignment="1">
      <alignment horizontal="right" vertical="center"/>
    </xf>
    <xf numFmtId="0" fontId="13" fillId="0" borderId="66" xfId="0" applyFont="1" applyBorder="1" applyAlignment="1">
      <alignment horizontal="right" vertical="center"/>
    </xf>
    <xf numFmtId="38" fontId="13" fillId="0" borderId="43" xfId="0" applyNumberFormat="1" applyFont="1" applyBorder="1" applyAlignment="1">
      <alignment horizontal="center" vertical="center"/>
    </xf>
    <xf numFmtId="38" fontId="8" fillId="0" borderId="85" xfId="34" applyFont="1" applyFill="1" applyBorder="1" applyAlignment="1">
      <alignment horizontal="center" vertical="center"/>
    </xf>
    <xf numFmtId="38" fontId="8" fillId="0" borderId="43" xfId="0" applyNumberFormat="1" applyFont="1" applyBorder="1" applyAlignment="1">
      <alignment horizontal="center" vertical="center"/>
    </xf>
    <xf numFmtId="38" fontId="10" fillId="0" borderId="0" xfId="34" applyFont="1" applyFill="1" applyAlignment="1">
      <alignment vertical="center"/>
    </xf>
    <xf numFmtId="177" fontId="19" fillId="0" borderId="67" xfId="0" applyNumberFormat="1" applyFont="1" applyBorder="1" applyAlignment="1">
      <alignment horizontal="right" vertical="center"/>
    </xf>
    <xf numFmtId="38" fontId="2" fillId="28" borderId="38" xfId="34" applyFont="1" applyFill="1" applyBorder="1" applyAlignment="1">
      <alignment vertical="center"/>
    </xf>
    <xf numFmtId="38" fontId="25" fillId="28" borderId="38" xfId="34" applyFont="1" applyFill="1" applyBorder="1" applyAlignment="1">
      <alignment vertical="center"/>
    </xf>
    <xf numFmtId="38" fontId="25" fillId="28" borderId="59" xfId="34" applyFont="1" applyFill="1" applyBorder="1" applyAlignment="1">
      <alignment vertical="center"/>
    </xf>
    <xf numFmtId="38" fontId="18" fillId="28" borderId="116" xfId="34" applyFont="1" applyFill="1" applyBorder="1" applyAlignment="1">
      <alignment vertical="center"/>
    </xf>
    <xf numFmtId="38" fontId="31" fillId="28" borderId="31" xfId="34" applyFont="1" applyFill="1" applyBorder="1" applyAlignment="1">
      <alignment vertical="center"/>
    </xf>
    <xf numFmtId="38" fontId="25" fillId="28" borderId="60" xfId="34" applyFont="1" applyFill="1" applyBorder="1" applyAlignment="1">
      <alignment vertical="center"/>
    </xf>
    <xf numFmtId="0" fontId="52" fillId="0" borderId="60" xfId="43" applyBorder="1">
      <alignment vertical="center"/>
    </xf>
    <xf numFmtId="38" fontId="52" fillId="0" borderId="117" xfId="43" applyNumberFormat="1" applyBorder="1">
      <alignment vertical="center"/>
    </xf>
    <xf numFmtId="38" fontId="2" fillId="0" borderId="118" xfId="34" applyFont="1" applyBorder="1" applyAlignment="1">
      <alignment vertical="center"/>
    </xf>
    <xf numFmtId="38" fontId="25" fillId="24" borderId="118" xfId="34" applyFont="1" applyFill="1" applyBorder="1" applyAlignment="1">
      <alignment vertical="center"/>
    </xf>
    <xf numFmtId="38" fontId="2" fillId="0" borderId="118" xfId="34" applyFont="1" applyFill="1" applyBorder="1" applyAlignment="1">
      <alignment vertical="center"/>
    </xf>
    <xf numFmtId="38" fontId="25" fillId="24" borderId="119" xfId="34" applyFont="1" applyFill="1" applyBorder="1" applyAlignment="1">
      <alignment vertical="center"/>
    </xf>
    <xf numFmtId="38" fontId="31" fillId="24" borderId="118" xfId="34" applyFont="1" applyFill="1" applyBorder="1" applyAlignment="1">
      <alignment vertical="center"/>
    </xf>
    <xf numFmtId="0" fontId="30" fillId="0" borderId="44" xfId="0" applyFont="1" applyBorder="1" applyAlignment="1">
      <alignment vertical="center" textRotation="255"/>
    </xf>
    <xf numFmtId="0" fontId="19" fillId="0" borderId="53" xfId="0" applyFont="1" applyBorder="1" applyAlignment="1">
      <alignment horizontal="center" vertical="center" textRotation="255"/>
    </xf>
    <xf numFmtId="38" fontId="14" fillId="25" borderId="15" xfId="34" applyFont="1" applyFill="1" applyBorder="1" applyAlignment="1">
      <alignment horizontal="center" vertical="center"/>
    </xf>
    <xf numFmtId="38" fontId="14" fillId="25" borderId="15" xfId="34" applyFont="1" applyFill="1" applyBorder="1" applyAlignment="1">
      <alignment horizontal="left" vertical="center"/>
    </xf>
    <xf numFmtId="38" fontId="9" fillId="25" borderId="178" xfId="34" applyFont="1" applyFill="1" applyBorder="1" applyAlignment="1">
      <alignment horizontal="centerContinuous" vertical="center"/>
    </xf>
    <xf numFmtId="179" fontId="52" fillId="0" borderId="36" xfId="43" quotePrefix="1" applyNumberFormat="1" applyBorder="1" applyAlignment="1">
      <alignment horizontal="center" vertical="center"/>
    </xf>
    <xf numFmtId="0" fontId="75" fillId="0" borderId="31" xfId="43" applyFont="1" applyBorder="1" applyAlignment="1">
      <alignment horizontal="center" vertical="center"/>
    </xf>
    <xf numFmtId="178" fontId="75" fillId="0" borderId="31" xfId="43" applyNumberFormat="1" applyFont="1" applyBorder="1" applyAlignment="1">
      <alignment horizontal="center" vertical="center"/>
    </xf>
    <xf numFmtId="178" fontId="75" fillId="0" borderId="105" xfId="43" applyNumberFormat="1" applyFont="1" applyBorder="1" applyAlignment="1">
      <alignment horizontal="center" vertical="center"/>
    </xf>
    <xf numFmtId="179" fontId="52" fillId="0" borderId="120" xfId="43" quotePrefix="1" applyNumberFormat="1" applyBorder="1" applyAlignment="1">
      <alignment horizontal="center" vertical="center"/>
    </xf>
    <xf numFmtId="179" fontId="52" fillId="0" borderId="92" xfId="43" quotePrefix="1" applyNumberFormat="1" applyBorder="1" applyAlignment="1">
      <alignment horizontal="center" vertical="center"/>
    </xf>
    <xf numFmtId="179" fontId="52" fillId="0" borderId="99" xfId="43" quotePrefix="1" applyNumberFormat="1" applyBorder="1" applyAlignment="1">
      <alignment horizontal="center" vertical="center"/>
    </xf>
    <xf numFmtId="179" fontId="52" fillId="0" borderId="121" xfId="43" quotePrefix="1" applyNumberFormat="1" applyBorder="1" applyAlignment="1">
      <alignment horizontal="center" vertical="center"/>
    </xf>
    <xf numFmtId="38" fontId="76" fillId="0" borderId="66" xfId="34" applyFont="1" applyFill="1" applyBorder="1" applyAlignment="1" applyProtection="1">
      <alignment vertical="center"/>
      <protection locked="0"/>
    </xf>
    <xf numFmtId="38" fontId="77" fillId="0" borderId="49" xfId="34" applyFont="1" applyFill="1" applyBorder="1" applyAlignment="1">
      <alignment vertical="center"/>
    </xf>
    <xf numFmtId="38" fontId="76" fillId="0" borderId="84" xfId="34" applyFont="1" applyFill="1" applyBorder="1" applyAlignment="1" applyProtection="1">
      <alignment vertical="center"/>
      <protection locked="0"/>
    </xf>
    <xf numFmtId="177" fontId="77" fillId="0" borderId="20" xfId="34" applyNumberFormat="1" applyFont="1" applyFill="1" applyBorder="1" applyAlignment="1">
      <alignment vertical="center"/>
    </xf>
    <xf numFmtId="38" fontId="76" fillId="0" borderId="61" xfId="34" applyFont="1" applyFill="1" applyBorder="1" applyAlignment="1" applyProtection="1">
      <alignment vertical="center"/>
      <protection locked="0"/>
    </xf>
    <xf numFmtId="0" fontId="77" fillId="0" borderId="20" xfId="34" applyNumberFormat="1" applyFont="1" applyFill="1" applyBorder="1" applyAlignment="1">
      <alignment vertical="center"/>
    </xf>
    <xf numFmtId="38" fontId="77" fillId="0" borderId="11" xfId="34" applyFont="1" applyFill="1" applyBorder="1" applyAlignment="1">
      <alignment vertical="center"/>
    </xf>
    <xf numFmtId="38" fontId="76" fillId="0" borderId="33" xfId="34" applyFont="1" applyFill="1" applyBorder="1" applyAlignment="1">
      <alignment vertical="center"/>
    </xf>
    <xf numFmtId="38" fontId="77" fillId="0" borderId="10" xfId="34" applyFont="1" applyFill="1" applyBorder="1" applyAlignment="1">
      <alignment vertical="center"/>
    </xf>
    <xf numFmtId="38" fontId="76" fillId="0" borderId="10" xfId="34" applyFont="1" applyFill="1" applyBorder="1" applyAlignment="1">
      <alignment vertical="center"/>
    </xf>
    <xf numFmtId="38" fontId="77" fillId="0" borderId="20" xfId="34" applyFont="1" applyFill="1" applyBorder="1" applyAlignment="1">
      <alignment vertical="center"/>
    </xf>
    <xf numFmtId="38" fontId="77" fillId="0" borderId="63" xfId="34" applyFont="1" applyFill="1" applyBorder="1" applyAlignment="1">
      <alignment vertical="center"/>
    </xf>
    <xf numFmtId="38" fontId="76" fillId="0" borderId="62" xfId="34" applyFont="1" applyFill="1" applyBorder="1" applyAlignment="1" applyProtection="1">
      <alignment vertical="center"/>
      <protection locked="0"/>
    </xf>
    <xf numFmtId="177" fontId="77" fillId="0" borderId="63" xfId="34" applyNumberFormat="1" applyFont="1" applyFill="1" applyBorder="1" applyAlignment="1">
      <alignment vertical="center"/>
    </xf>
    <xf numFmtId="38" fontId="76" fillId="0" borderId="122" xfId="34" applyFont="1" applyFill="1" applyBorder="1" applyAlignment="1" applyProtection="1">
      <alignment vertical="center"/>
      <protection locked="0"/>
    </xf>
    <xf numFmtId="177" fontId="77" fillId="0" borderId="65" xfId="34" applyNumberFormat="1" applyFont="1" applyFill="1" applyBorder="1" applyAlignment="1">
      <alignment vertical="center"/>
    </xf>
    <xf numFmtId="38" fontId="76" fillId="0" borderId="67" xfId="34" applyFont="1" applyFill="1" applyBorder="1" applyAlignment="1" applyProtection="1">
      <alignment vertical="center"/>
      <protection locked="0"/>
    </xf>
    <xf numFmtId="38" fontId="77" fillId="0" borderId="65" xfId="34" applyFont="1" applyFill="1" applyBorder="1" applyAlignment="1">
      <alignment vertical="center"/>
    </xf>
    <xf numFmtId="38" fontId="78" fillId="0" borderId="20" xfId="34" applyFont="1" applyFill="1" applyBorder="1" applyAlignment="1">
      <alignment vertical="center"/>
    </xf>
    <xf numFmtId="38" fontId="78" fillId="0" borderId="65" xfId="34" applyFont="1" applyFill="1" applyBorder="1" applyAlignment="1">
      <alignment vertical="center"/>
    </xf>
    <xf numFmtId="38" fontId="78" fillId="0" borderId="19" xfId="34" applyFont="1" applyFill="1" applyBorder="1" applyAlignment="1">
      <alignment vertical="center"/>
    </xf>
    <xf numFmtId="38" fontId="77" fillId="0" borderId="19" xfId="34" applyFont="1" applyFill="1" applyBorder="1" applyAlignment="1">
      <alignment vertical="center"/>
    </xf>
    <xf numFmtId="38" fontId="79" fillId="0" borderId="20" xfId="34" applyFont="1" applyFill="1" applyBorder="1" applyAlignment="1">
      <alignment horizontal="center" vertical="center"/>
    </xf>
    <xf numFmtId="38" fontId="18" fillId="0" borderId="122" xfId="34" applyFont="1" applyFill="1" applyBorder="1" applyAlignment="1" applyProtection="1">
      <alignment vertical="center"/>
      <protection locked="0"/>
    </xf>
    <xf numFmtId="38" fontId="18" fillId="0" borderId="33" xfId="34" applyFont="1" applyFill="1" applyBorder="1" applyAlignment="1">
      <alignment vertical="center"/>
    </xf>
    <xf numFmtId="38" fontId="18" fillId="0" borderId="62" xfId="34" applyFont="1" applyFill="1" applyBorder="1" applyAlignment="1" applyProtection="1">
      <alignment vertical="center"/>
      <protection locked="0"/>
    </xf>
    <xf numFmtId="38" fontId="18" fillId="0" borderId="66" xfId="34" applyFont="1" applyFill="1" applyBorder="1" applyAlignment="1" applyProtection="1">
      <alignment vertical="center"/>
      <protection locked="0"/>
    </xf>
    <xf numFmtId="38" fontId="18" fillId="0" borderId="84" xfId="34" applyFont="1" applyFill="1" applyBorder="1" applyAlignment="1">
      <alignment vertical="center"/>
    </xf>
    <xf numFmtId="38" fontId="18" fillId="0" borderId="84" xfId="34" applyFont="1" applyFill="1" applyBorder="1" applyAlignment="1" applyProtection="1">
      <alignment vertical="center"/>
      <protection locked="0"/>
    </xf>
    <xf numFmtId="38" fontId="18" fillId="0" borderId="110" xfId="34" applyFont="1" applyFill="1" applyBorder="1" applyAlignment="1">
      <alignment vertical="center"/>
    </xf>
    <xf numFmtId="38" fontId="18" fillId="0" borderId="10" xfId="34" applyFont="1" applyFill="1" applyBorder="1" applyAlignment="1">
      <alignment vertical="center"/>
    </xf>
    <xf numFmtId="38" fontId="18" fillId="0" borderId="26" xfId="34" applyFont="1" applyFill="1" applyBorder="1" applyAlignment="1">
      <alignment vertical="center"/>
    </xf>
    <xf numFmtId="38" fontId="18" fillId="0" borderId="67" xfId="34" applyFont="1" applyFill="1" applyBorder="1" applyAlignment="1" applyProtection="1">
      <alignment vertical="center"/>
      <protection locked="0"/>
    </xf>
    <xf numFmtId="38" fontId="18" fillId="0" borderId="0" xfId="34" applyFont="1" applyBorder="1" applyAlignment="1">
      <alignment vertical="center"/>
    </xf>
    <xf numFmtId="38" fontId="18" fillId="0" borderId="0" xfId="34" applyFont="1" applyFill="1" applyBorder="1" applyAlignment="1">
      <alignment vertical="center"/>
    </xf>
    <xf numFmtId="38" fontId="18" fillId="0" borderId="43" xfId="34" applyFont="1" applyFill="1" applyBorder="1" applyAlignment="1">
      <alignment vertical="center"/>
    </xf>
    <xf numFmtId="38" fontId="18" fillId="24" borderId="33" xfId="34" applyFont="1" applyFill="1" applyBorder="1" applyAlignment="1">
      <alignment vertical="center"/>
    </xf>
    <xf numFmtId="38" fontId="18" fillId="0" borderId="10" xfId="34" applyFont="1" applyBorder="1" applyAlignment="1">
      <alignment vertical="center"/>
    </xf>
    <xf numFmtId="38" fontId="18" fillId="0" borderId="26" xfId="34" applyFont="1" applyBorder="1" applyAlignment="1">
      <alignment vertical="center"/>
    </xf>
    <xf numFmtId="38" fontId="18" fillId="0" borderId="53" xfId="34" applyFont="1" applyFill="1" applyBorder="1" applyAlignment="1">
      <alignment vertical="center"/>
    </xf>
    <xf numFmtId="38" fontId="18" fillId="0" borderId="84" xfId="34" applyFont="1" applyBorder="1" applyAlignment="1">
      <alignment vertical="center"/>
    </xf>
    <xf numFmtId="38" fontId="18" fillId="0" borderId="109" xfId="34" applyFont="1" applyFill="1" applyBorder="1" applyAlignment="1">
      <alignment vertical="center"/>
    </xf>
    <xf numFmtId="38" fontId="18" fillId="0" borderId="123" xfId="34" applyFont="1" applyFill="1" applyBorder="1" applyAlignment="1" applyProtection="1">
      <alignment vertical="center"/>
      <protection locked="0"/>
    </xf>
    <xf numFmtId="38" fontId="18" fillId="0" borderId="110" xfId="34" applyFont="1" applyBorder="1" applyAlignment="1">
      <alignment vertical="center"/>
    </xf>
    <xf numFmtId="38" fontId="77" fillId="0" borderId="47" xfId="34" applyFont="1" applyFill="1" applyBorder="1" applyAlignment="1">
      <alignment vertical="center"/>
    </xf>
    <xf numFmtId="38" fontId="78" fillId="0" borderId="47" xfId="34" applyFont="1" applyFill="1" applyBorder="1" applyAlignment="1">
      <alignment vertical="center"/>
    </xf>
    <xf numFmtId="38" fontId="80" fillId="0" borderId="47" xfId="34" applyFont="1" applyFill="1" applyBorder="1" applyAlignment="1">
      <alignment vertical="center"/>
    </xf>
    <xf numFmtId="38" fontId="79" fillId="0" borderId="47" xfId="34" applyFont="1" applyFill="1" applyBorder="1" applyAlignment="1">
      <alignment horizontal="centerContinuous" vertical="center"/>
    </xf>
    <xf numFmtId="38" fontId="77" fillId="0" borderId="47" xfId="34" applyFont="1" applyFill="1" applyBorder="1" applyAlignment="1">
      <alignment horizontal="centerContinuous" vertical="center"/>
    </xf>
    <xf numFmtId="0" fontId="2" fillId="30" borderId="0" xfId="0" applyFont="1" applyFill="1" applyAlignment="1">
      <alignment vertical="center"/>
    </xf>
    <xf numFmtId="0" fontId="2" fillId="30" borderId="0" xfId="0" applyFont="1" applyFill="1" applyAlignment="1">
      <alignment horizontal="center" vertical="center"/>
    </xf>
    <xf numFmtId="0" fontId="2" fillId="30" borderId="124" xfId="0" applyFont="1" applyFill="1" applyBorder="1" applyAlignment="1">
      <alignment vertical="center"/>
    </xf>
    <xf numFmtId="38" fontId="2" fillId="30" borderId="124" xfId="0" applyNumberFormat="1" applyFont="1" applyFill="1" applyBorder="1" applyAlignment="1">
      <alignment vertical="center"/>
    </xf>
    <xf numFmtId="0" fontId="2" fillId="30" borderId="125" xfId="0" applyFont="1" applyFill="1" applyBorder="1" applyAlignment="1">
      <alignment vertical="center"/>
    </xf>
    <xf numFmtId="0" fontId="2" fillId="30" borderId="126" xfId="0" applyFont="1" applyFill="1" applyBorder="1" applyAlignment="1">
      <alignment horizontal="center" vertical="center"/>
    </xf>
    <xf numFmtId="0" fontId="81" fillId="30" borderId="127" xfId="0" applyFont="1" applyFill="1" applyBorder="1" applyAlignment="1">
      <alignment horizontal="center" vertical="center"/>
    </xf>
    <xf numFmtId="0" fontId="81" fillId="30" borderId="127" xfId="0" applyFont="1" applyFill="1" applyBorder="1" applyAlignment="1">
      <alignment vertical="center"/>
    </xf>
    <xf numFmtId="0" fontId="2" fillId="31" borderId="0" xfId="0" applyFont="1" applyFill="1" applyAlignment="1">
      <alignment vertical="center"/>
    </xf>
    <xf numFmtId="0" fontId="11" fillId="31" borderId="0" xfId="0" applyFont="1" applyFill="1" applyAlignment="1">
      <alignment vertical="center"/>
    </xf>
    <xf numFmtId="38" fontId="78" fillId="0" borderId="64" xfId="34" applyFont="1" applyFill="1" applyBorder="1" applyAlignment="1">
      <alignment vertical="center"/>
    </xf>
    <xf numFmtId="38" fontId="77" fillId="0" borderId="64" xfId="34" applyFont="1" applyFill="1" applyBorder="1" applyAlignment="1">
      <alignment vertical="center"/>
    </xf>
    <xf numFmtId="38" fontId="78" fillId="0" borderId="49" xfId="34" applyFont="1" applyFill="1" applyBorder="1" applyAlignment="1">
      <alignment horizontal="center" vertical="center"/>
    </xf>
    <xf numFmtId="38" fontId="78" fillId="0" borderId="128" xfId="34" applyFont="1" applyFill="1" applyBorder="1" applyAlignment="1">
      <alignment vertical="center"/>
    </xf>
    <xf numFmtId="38" fontId="78" fillId="0" borderId="11" xfId="34" applyFont="1" applyFill="1" applyBorder="1" applyAlignment="1">
      <alignment horizontal="centerContinuous" vertical="center"/>
    </xf>
    <xf numFmtId="38" fontId="78" fillId="0" borderId="10" xfId="34" applyFont="1" applyFill="1" applyBorder="1" applyAlignment="1">
      <alignment horizontal="centerContinuous" vertical="center"/>
    </xf>
    <xf numFmtId="38" fontId="79" fillId="0" borderId="48" xfId="34" applyFont="1" applyFill="1" applyBorder="1" applyAlignment="1">
      <alignment horizontal="center" vertical="center"/>
    </xf>
    <xf numFmtId="38" fontId="77" fillId="0" borderId="48" xfId="34" applyFont="1" applyFill="1" applyBorder="1" applyAlignment="1">
      <alignment vertical="center"/>
    </xf>
    <xf numFmtId="38" fontId="76" fillId="0" borderId="123" xfId="34" applyFont="1" applyFill="1" applyBorder="1" applyAlignment="1" applyProtection="1">
      <alignment vertical="center"/>
      <protection locked="0"/>
    </xf>
    <xf numFmtId="38" fontId="78" fillId="0" borderId="48" xfId="34" applyFont="1" applyFill="1" applyBorder="1" applyAlignment="1">
      <alignment vertical="center"/>
    </xf>
    <xf numFmtId="38" fontId="79" fillId="0" borderId="65" xfId="34" applyFont="1" applyFill="1" applyBorder="1" applyAlignment="1">
      <alignment horizontal="center" vertical="center"/>
    </xf>
    <xf numFmtId="38" fontId="78" fillId="0" borderId="20" xfId="34" applyFont="1" applyFill="1" applyBorder="1" applyAlignment="1">
      <alignment vertical="center" shrinkToFit="1"/>
    </xf>
    <xf numFmtId="38" fontId="78" fillId="0" borderId="49" xfId="34" applyFont="1" applyFill="1" applyBorder="1" applyAlignment="1">
      <alignment horizontal="centerContinuous" vertical="center"/>
    </xf>
    <xf numFmtId="38" fontId="76" fillId="0" borderId="84" xfId="34" applyFont="1" applyFill="1" applyBorder="1" applyAlignment="1">
      <alignment vertical="center"/>
    </xf>
    <xf numFmtId="38" fontId="78" fillId="0" borderId="53" xfId="34" applyFont="1" applyFill="1" applyBorder="1" applyAlignment="1">
      <alignment horizontal="centerContinuous" vertical="center"/>
    </xf>
    <xf numFmtId="38" fontId="77" fillId="0" borderId="53" xfId="34" applyFont="1" applyFill="1" applyBorder="1" applyAlignment="1">
      <alignment vertical="center"/>
    </xf>
    <xf numFmtId="38" fontId="76" fillId="0" borderId="53" xfId="34" applyFont="1" applyFill="1" applyBorder="1" applyAlignment="1">
      <alignment vertical="center"/>
    </xf>
    <xf numFmtId="38" fontId="79" fillId="0" borderId="89" xfId="34" applyFont="1" applyFill="1" applyBorder="1" applyAlignment="1">
      <alignment horizontal="centerContinuous" vertical="center"/>
    </xf>
    <xf numFmtId="38" fontId="80" fillId="0" borderId="20" xfId="34" applyFont="1" applyFill="1" applyBorder="1" applyAlignment="1">
      <alignment horizontal="centerContinuous" vertical="center"/>
    </xf>
    <xf numFmtId="38" fontId="82" fillId="0" borderId="129" xfId="34" applyFont="1" applyFill="1" applyBorder="1" applyAlignment="1">
      <alignment horizontal="centerContinuous" vertical="center"/>
    </xf>
    <xf numFmtId="38" fontId="78" fillId="0" borderId="89" xfId="34" applyFont="1" applyFill="1" applyBorder="1" applyAlignment="1">
      <alignment vertical="center"/>
    </xf>
    <xf numFmtId="38" fontId="76" fillId="0" borderId="10" xfId="34" applyFont="1" applyFill="1" applyBorder="1" applyAlignment="1" applyProtection="1">
      <alignment vertical="center"/>
      <protection locked="0"/>
    </xf>
    <xf numFmtId="38" fontId="76" fillId="0" borderId="26" xfId="34" applyFont="1" applyFill="1" applyBorder="1" applyAlignment="1" applyProtection="1">
      <alignment vertical="center"/>
      <protection locked="0"/>
    </xf>
    <xf numFmtId="38" fontId="78" fillId="0" borderId="90" xfId="34" applyFont="1" applyFill="1" applyBorder="1" applyAlignment="1">
      <alignment vertical="center"/>
    </xf>
    <xf numFmtId="38" fontId="77" fillId="0" borderId="46" xfId="34" applyFont="1" applyFill="1" applyBorder="1" applyAlignment="1">
      <alignment vertical="center"/>
    </xf>
    <xf numFmtId="177" fontId="77" fillId="0" borderId="47" xfId="34" applyNumberFormat="1" applyFont="1" applyFill="1" applyBorder="1" applyAlignment="1">
      <alignment vertical="center"/>
    </xf>
    <xf numFmtId="38" fontId="76" fillId="0" borderId="130" xfId="34" applyFont="1" applyFill="1" applyBorder="1" applyAlignment="1" applyProtection="1">
      <alignment vertical="center"/>
      <protection locked="0"/>
    </xf>
    <xf numFmtId="38" fontId="78" fillId="0" borderId="131" xfId="34" applyFont="1" applyFill="1" applyBorder="1" applyAlignment="1">
      <alignment vertical="center"/>
    </xf>
    <xf numFmtId="177" fontId="77" fillId="0" borderId="64" xfId="34" applyNumberFormat="1" applyFont="1" applyFill="1" applyBorder="1" applyAlignment="1">
      <alignment vertical="center"/>
    </xf>
    <xf numFmtId="38" fontId="79" fillId="0" borderId="64" xfId="34" applyFont="1" applyFill="1" applyBorder="1" applyAlignment="1">
      <alignment horizontal="centerContinuous" vertical="center"/>
    </xf>
    <xf numFmtId="38" fontId="80" fillId="0" borderId="64" xfId="34" applyFont="1" applyFill="1" applyBorder="1" applyAlignment="1">
      <alignment horizontal="centerContinuous" vertical="center"/>
    </xf>
    <xf numFmtId="38" fontId="79" fillId="0" borderId="20" xfId="34" applyFont="1" applyFill="1" applyBorder="1" applyAlignment="1">
      <alignment horizontal="left" vertical="center"/>
    </xf>
    <xf numFmtId="0" fontId="79" fillId="0" borderId="20" xfId="34" applyNumberFormat="1" applyFont="1" applyFill="1" applyBorder="1" applyAlignment="1">
      <alignment horizontal="centerContinuous" vertical="center"/>
    </xf>
    <xf numFmtId="0" fontId="80" fillId="0" borderId="20" xfId="34" applyNumberFormat="1" applyFont="1" applyFill="1" applyBorder="1" applyAlignment="1">
      <alignment horizontal="centerContinuous" vertical="center"/>
    </xf>
    <xf numFmtId="0" fontId="82" fillId="0" borderId="129" xfId="34" applyNumberFormat="1" applyFont="1" applyFill="1" applyBorder="1" applyAlignment="1">
      <alignment horizontal="centerContinuous" vertical="center"/>
    </xf>
    <xf numFmtId="38" fontId="79" fillId="0" borderId="20" xfId="34" applyFont="1" applyFill="1" applyBorder="1" applyAlignment="1">
      <alignment vertical="center"/>
    </xf>
    <xf numFmtId="38" fontId="79" fillId="0" borderId="20" xfId="34" applyFont="1" applyFill="1" applyBorder="1" applyAlignment="1">
      <alignment horizontal="centerContinuous" vertical="center"/>
    </xf>
    <xf numFmtId="38" fontId="82" fillId="0" borderId="43" xfId="34" applyFont="1" applyFill="1" applyBorder="1" applyAlignment="1">
      <alignment horizontal="centerContinuous" vertical="center"/>
    </xf>
    <xf numFmtId="38" fontId="78" fillId="0" borderId="20" xfId="34" applyFont="1" applyFill="1" applyBorder="1" applyAlignment="1">
      <alignment horizontal="left" vertical="center"/>
    </xf>
    <xf numFmtId="38" fontId="77" fillId="0" borderId="21" xfId="34" applyFont="1" applyFill="1" applyBorder="1" applyAlignment="1">
      <alignment vertical="center"/>
    </xf>
    <xf numFmtId="177" fontId="77" fillId="0" borderId="19" xfId="34" applyNumberFormat="1" applyFont="1" applyFill="1" applyBorder="1" applyAlignment="1">
      <alignment vertical="center"/>
    </xf>
    <xf numFmtId="0" fontId="77" fillId="0" borderId="63" xfId="34" applyNumberFormat="1" applyFont="1" applyFill="1" applyBorder="1" applyAlignment="1">
      <alignment vertical="center"/>
    </xf>
    <xf numFmtId="177" fontId="77" fillId="0" borderId="37" xfId="34" applyNumberFormat="1" applyFont="1" applyFill="1" applyBorder="1" applyAlignment="1">
      <alignment vertical="center"/>
    </xf>
    <xf numFmtId="38" fontId="78" fillId="0" borderId="46" xfId="34" applyFont="1" applyFill="1" applyBorder="1" applyAlignment="1">
      <alignment vertical="center"/>
    </xf>
    <xf numFmtId="0" fontId="77" fillId="0" borderId="46" xfId="34" applyNumberFormat="1" applyFont="1" applyFill="1" applyBorder="1" applyAlignment="1">
      <alignment vertical="center"/>
    </xf>
    <xf numFmtId="0" fontId="77" fillId="0" borderId="64" xfId="34" applyNumberFormat="1" applyFont="1" applyFill="1" applyBorder="1" applyAlignment="1">
      <alignment vertical="center"/>
    </xf>
    <xf numFmtId="177" fontId="83" fillId="0" borderId="20" xfId="34" applyNumberFormat="1" applyFont="1" applyFill="1" applyBorder="1" applyAlignment="1">
      <alignment vertical="center"/>
    </xf>
    <xf numFmtId="38" fontId="78" fillId="0" borderId="114" xfId="34" applyFont="1" applyFill="1" applyBorder="1" applyAlignment="1">
      <alignment horizontal="centerContinuous" vertical="center"/>
    </xf>
    <xf numFmtId="38" fontId="84" fillId="0" borderId="89" xfId="34" applyFont="1" applyFill="1" applyBorder="1" applyAlignment="1">
      <alignment horizontal="centerContinuous" vertical="center"/>
    </xf>
    <xf numFmtId="38" fontId="78" fillId="0" borderId="132" xfId="34" applyFont="1" applyFill="1" applyBorder="1" applyAlignment="1">
      <alignment vertical="center"/>
    </xf>
    <xf numFmtId="177" fontId="77" fillId="0" borderId="48" xfId="34" applyNumberFormat="1" applyFont="1" applyFill="1" applyBorder="1" applyAlignment="1">
      <alignment vertical="center"/>
    </xf>
    <xf numFmtId="38" fontId="83" fillId="0" borderId="20" xfId="34" applyFont="1" applyFill="1" applyBorder="1" applyAlignment="1">
      <alignment vertical="center"/>
    </xf>
    <xf numFmtId="38" fontId="78" fillId="0" borderId="111" xfId="34" applyFont="1" applyFill="1" applyBorder="1" applyAlignment="1">
      <alignment vertical="center"/>
    </xf>
    <xf numFmtId="38" fontId="79" fillId="0" borderId="47" xfId="34" applyFont="1" applyFill="1" applyBorder="1" applyAlignment="1">
      <alignment horizontal="center" vertical="center"/>
    </xf>
    <xf numFmtId="38" fontId="78" fillId="0" borderId="47" xfId="34" applyFont="1" applyFill="1" applyBorder="1" applyAlignment="1">
      <alignment horizontal="left" vertical="center"/>
    </xf>
    <xf numFmtId="38" fontId="77" fillId="0" borderId="47" xfId="34" applyFont="1" applyFill="1" applyBorder="1" applyAlignment="1">
      <alignment horizontal="right" vertical="center"/>
    </xf>
    <xf numFmtId="38" fontId="76" fillId="0" borderId="133" xfId="34" applyFont="1" applyFill="1" applyBorder="1" applyAlignment="1">
      <alignment horizontal="centerContinuous" vertical="center"/>
    </xf>
    <xf numFmtId="38" fontId="85" fillId="0" borderId="47" xfId="34" applyFont="1" applyFill="1" applyBorder="1" applyAlignment="1">
      <alignment vertical="center"/>
    </xf>
    <xf numFmtId="0" fontId="19" fillId="0" borderId="43" xfId="0" applyFont="1" applyBorder="1" applyAlignment="1">
      <alignment horizontal="right" vertical="center"/>
    </xf>
    <xf numFmtId="38" fontId="80" fillId="0" borderId="20" xfId="34" applyFont="1" applyFill="1" applyBorder="1" applyAlignment="1">
      <alignment vertical="center"/>
    </xf>
    <xf numFmtId="38" fontId="78" fillId="0" borderId="78" xfId="34" applyFont="1" applyFill="1" applyBorder="1" applyAlignment="1">
      <alignment horizontal="centerContinuous" vertical="center"/>
    </xf>
    <xf numFmtId="38" fontId="77" fillId="0" borderId="78" xfId="34" applyFont="1" applyFill="1" applyBorder="1" applyAlignment="1">
      <alignment vertical="center"/>
    </xf>
    <xf numFmtId="38" fontId="76" fillId="0" borderId="78" xfId="34" applyFont="1" applyFill="1" applyBorder="1" applyAlignment="1">
      <alignment vertical="center"/>
    </xf>
    <xf numFmtId="38" fontId="8" fillId="0" borderId="78" xfId="34" applyFont="1" applyFill="1" applyBorder="1" applyAlignment="1">
      <alignment horizontal="center" vertical="center"/>
    </xf>
    <xf numFmtId="38" fontId="2" fillId="0" borderId="78" xfId="34" applyFont="1" applyFill="1" applyBorder="1" applyAlignment="1">
      <alignment vertical="center"/>
    </xf>
    <xf numFmtId="38" fontId="18" fillId="0" borderId="78" xfId="34" applyFont="1" applyFill="1" applyBorder="1" applyAlignment="1">
      <alignment vertical="center"/>
    </xf>
    <xf numFmtId="38" fontId="18" fillId="0" borderId="79" xfId="34" applyFont="1" applyFill="1" applyBorder="1" applyAlignment="1">
      <alignment vertical="center"/>
    </xf>
    <xf numFmtId="38" fontId="78" fillId="0" borderId="39" xfId="34" applyFont="1" applyFill="1" applyBorder="1" applyAlignment="1">
      <alignment horizontal="centerContinuous" vertical="center"/>
    </xf>
    <xf numFmtId="38" fontId="77" fillId="0" borderId="39" xfId="34" applyFont="1" applyFill="1" applyBorder="1" applyAlignment="1">
      <alignment vertical="center"/>
    </xf>
    <xf numFmtId="38" fontId="76" fillId="0" borderId="39" xfId="34" applyFont="1" applyFill="1" applyBorder="1" applyAlignment="1">
      <alignment vertical="center"/>
    </xf>
    <xf numFmtId="38" fontId="8" fillId="0" borderId="39" xfId="34" applyFont="1" applyFill="1" applyBorder="1" applyAlignment="1">
      <alignment horizontal="center" vertical="center"/>
    </xf>
    <xf numFmtId="38" fontId="2" fillId="0" borderId="39" xfId="34" applyFont="1" applyFill="1" applyBorder="1" applyAlignment="1">
      <alignment vertical="center"/>
    </xf>
    <xf numFmtId="38" fontId="18" fillId="0" borderId="39" xfId="34" applyFont="1" applyFill="1" applyBorder="1" applyAlignment="1">
      <alignment vertical="center"/>
    </xf>
    <xf numFmtId="38" fontId="8" fillId="0" borderId="39" xfId="34" applyFont="1" applyFill="1" applyBorder="1" applyAlignment="1">
      <alignment horizontal="centerContinuous" vertical="center"/>
    </xf>
    <xf numFmtId="38" fontId="18" fillId="0" borderId="25" xfId="34" applyFont="1" applyFill="1" applyBorder="1" applyAlignment="1">
      <alignment vertical="center"/>
    </xf>
    <xf numFmtId="38" fontId="78" fillId="0" borderId="180" xfId="34" applyFont="1" applyFill="1" applyBorder="1" applyAlignment="1">
      <alignment vertical="center"/>
    </xf>
    <xf numFmtId="38" fontId="77" fillId="0" borderId="180" xfId="34" applyFont="1" applyFill="1" applyBorder="1" applyAlignment="1">
      <alignment vertical="center"/>
    </xf>
    <xf numFmtId="38" fontId="76" fillId="0" borderId="181" xfId="34" applyFont="1" applyFill="1" applyBorder="1" applyAlignment="1" applyProtection="1">
      <alignment vertical="center"/>
      <protection locked="0"/>
    </xf>
    <xf numFmtId="38" fontId="8" fillId="0" borderId="180" xfId="34" applyFont="1" applyFill="1" applyBorder="1" applyAlignment="1">
      <alignment vertical="center"/>
    </xf>
    <xf numFmtId="38" fontId="2" fillId="0" borderId="180" xfId="34" applyFont="1" applyFill="1" applyBorder="1" applyAlignment="1">
      <alignment vertical="center"/>
    </xf>
    <xf numFmtId="38" fontId="18" fillId="0" borderId="181" xfId="34" applyFont="1" applyFill="1" applyBorder="1" applyAlignment="1" applyProtection="1">
      <alignment vertical="center"/>
      <protection locked="0"/>
    </xf>
    <xf numFmtId="38" fontId="8" fillId="0" borderId="180" xfId="34" applyFont="1" applyFill="1" applyBorder="1" applyAlignment="1">
      <alignment vertical="center" shrinkToFit="1"/>
    </xf>
    <xf numFmtId="38" fontId="78" fillId="33" borderId="20" xfId="34" applyFont="1" applyFill="1" applyBorder="1" applyAlignment="1">
      <alignment vertical="center"/>
    </xf>
    <xf numFmtId="38" fontId="78" fillId="33" borderId="19" xfId="34" applyFont="1" applyFill="1" applyBorder="1" applyAlignment="1">
      <alignment vertical="center"/>
    </xf>
    <xf numFmtId="0" fontId="2" fillId="33" borderId="124" xfId="0" applyFont="1" applyFill="1" applyBorder="1" applyAlignment="1">
      <alignment vertical="center"/>
    </xf>
    <xf numFmtId="38" fontId="80" fillId="0" borderId="64" xfId="34" applyFont="1" applyFill="1" applyBorder="1" applyAlignment="1">
      <alignment vertical="center"/>
    </xf>
    <xf numFmtId="38" fontId="78" fillId="0" borderId="91" xfId="34" applyFont="1" applyFill="1" applyBorder="1" applyAlignment="1">
      <alignment horizontal="centerContinuous" vertical="center"/>
    </xf>
    <xf numFmtId="38" fontId="8" fillId="0" borderId="91" xfId="34" applyFont="1" applyFill="1" applyBorder="1" applyAlignment="1">
      <alignment horizontal="centerContinuous" vertical="center"/>
    </xf>
    <xf numFmtId="38" fontId="78" fillId="0" borderId="20" xfId="34" applyFont="1" applyFill="1" applyBorder="1" applyAlignment="1">
      <alignment horizontal="center" vertical="center"/>
    </xf>
    <xf numFmtId="0" fontId="87" fillId="0" borderId="0" xfId="0" applyFont="1" applyAlignment="1">
      <alignment vertical="center"/>
    </xf>
    <xf numFmtId="0" fontId="88" fillId="0" borderId="0" xfId="0" applyFont="1" applyAlignment="1">
      <alignment vertical="center"/>
    </xf>
    <xf numFmtId="177" fontId="89" fillId="0" borderId="20" xfId="34" applyNumberFormat="1" applyFont="1" applyFill="1" applyBorder="1" applyAlignment="1">
      <alignment vertical="center"/>
    </xf>
    <xf numFmtId="177" fontId="89" fillId="0" borderId="65" xfId="34" applyNumberFormat="1" applyFont="1" applyFill="1" applyBorder="1" applyAlignment="1">
      <alignment vertical="center"/>
    </xf>
    <xf numFmtId="38" fontId="89" fillId="0" borderId="20" xfId="34" applyFont="1" applyFill="1" applyBorder="1" applyAlignment="1">
      <alignment vertical="center"/>
    </xf>
    <xf numFmtId="177" fontId="80" fillId="0" borderId="65" xfId="34" applyNumberFormat="1" applyFont="1" applyFill="1" applyBorder="1" applyAlignment="1">
      <alignment vertical="center"/>
    </xf>
    <xf numFmtId="177" fontId="80" fillId="0" borderId="20" xfId="34" applyNumberFormat="1" applyFont="1" applyFill="1" applyBorder="1" applyAlignment="1">
      <alignment vertical="center"/>
    </xf>
    <xf numFmtId="38" fontId="89" fillId="0" borderId="47" xfId="34" applyFont="1" applyFill="1" applyBorder="1" applyAlignment="1">
      <alignment vertical="center"/>
    </xf>
    <xf numFmtId="38" fontId="18" fillId="0" borderId="130" xfId="34" applyFont="1" applyFill="1" applyBorder="1" applyAlignment="1" applyProtection="1">
      <alignment vertical="center"/>
      <protection locked="0"/>
    </xf>
    <xf numFmtId="38" fontId="79" fillId="0" borderId="89" xfId="34" applyFont="1" applyFill="1" applyBorder="1" applyAlignment="1">
      <alignment horizontal="center" vertical="center"/>
    </xf>
    <xf numFmtId="38" fontId="8" fillId="0" borderId="189" xfId="34" applyFont="1" applyFill="1" applyBorder="1" applyAlignment="1">
      <alignment horizontal="centerContinuous" vertical="center"/>
    </xf>
    <xf numFmtId="0" fontId="30" fillId="0" borderId="112" xfId="0" applyFont="1" applyBorder="1" applyAlignment="1">
      <alignment vertical="center" textRotation="255"/>
    </xf>
    <xf numFmtId="38" fontId="1" fillId="0" borderId="43" xfId="0" applyNumberFormat="1" applyFont="1" applyBorder="1" applyAlignment="1">
      <alignment horizontal="right" vertical="center"/>
    </xf>
    <xf numFmtId="38" fontId="77" fillId="0" borderId="118" xfId="34" applyFont="1" applyFill="1" applyBorder="1" applyAlignment="1">
      <alignment vertical="center"/>
    </xf>
    <xf numFmtId="38" fontId="8" fillId="0" borderId="190" xfId="34" applyFont="1" applyFill="1" applyBorder="1" applyAlignment="1">
      <alignment horizontal="centerContinuous" vertical="center"/>
    </xf>
    <xf numFmtId="38" fontId="2" fillId="0" borderId="191" xfId="34" applyFont="1" applyFill="1" applyBorder="1" applyAlignment="1">
      <alignment vertical="center"/>
    </xf>
    <xf numFmtId="38" fontId="18" fillId="0" borderId="192" xfId="34" applyFont="1" applyFill="1" applyBorder="1" applyAlignment="1">
      <alignment vertical="center"/>
    </xf>
    <xf numFmtId="38" fontId="8" fillId="0" borderId="191" xfId="34" applyFont="1" applyFill="1" applyBorder="1" applyAlignment="1">
      <alignment horizontal="centerContinuous" vertical="center"/>
    </xf>
    <xf numFmtId="0" fontId="30" fillId="0" borderId="83" xfId="0" applyFont="1" applyBorder="1" applyAlignment="1">
      <alignment vertical="center" textRotation="255"/>
    </xf>
    <xf numFmtId="0" fontId="30" fillId="0" borderId="79" xfId="0" applyFont="1" applyBorder="1" applyAlignment="1">
      <alignment vertical="center" textRotation="255"/>
    </xf>
    <xf numFmtId="0" fontId="30" fillId="0" borderId="43" xfId="0" applyFont="1" applyBorder="1" applyAlignment="1">
      <alignment vertical="center" textRotation="255"/>
    </xf>
    <xf numFmtId="0" fontId="1" fillId="0" borderId="43" xfId="0" applyFont="1" applyBorder="1" applyAlignment="1">
      <alignment horizontal="center" vertical="center" textRotation="255"/>
    </xf>
    <xf numFmtId="38" fontId="13" fillId="32" borderId="12" xfId="34" applyFont="1" applyFill="1" applyBorder="1" applyAlignment="1">
      <alignment horizontal="centerContinuous" vertical="center"/>
    </xf>
    <xf numFmtId="38" fontId="3" fillId="32" borderId="13" xfId="34" applyFont="1" applyFill="1" applyBorder="1" applyAlignment="1">
      <alignment horizontal="centerContinuous" vertical="center"/>
    </xf>
    <xf numFmtId="38" fontId="13" fillId="32" borderId="32" xfId="34" applyFont="1" applyFill="1" applyBorder="1" applyAlignment="1">
      <alignment horizontal="centerContinuous" vertical="center"/>
    </xf>
    <xf numFmtId="38" fontId="78" fillId="0" borderId="191" xfId="34" applyFont="1" applyFill="1" applyBorder="1" applyAlignment="1">
      <alignment horizontal="centerContinuous" vertical="center"/>
    </xf>
    <xf numFmtId="38" fontId="77" fillId="0" borderId="191" xfId="34" applyFont="1" applyFill="1" applyBorder="1" applyAlignment="1">
      <alignment vertical="center"/>
    </xf>
    <xf numFmtId="38" fontId="76" fillId="0" borderId="192" xfId="34" applyFont="1" applyFill="1" applyBorder="1" applyAlignment="1">
      <alignment vertical="center"/>
    </xf>
    <xf numFmtId="38" fontId="14" fillId="34" borderId="15" xfId="34" applyFont="1" applyFill="1" applyBorder="1" applyAlignment="1">
      <alignment vertical="center"/>
    </xf>
    <xf numFmtId="38" fontId="9" fillId="34" borderId="15" xfId="34" applyFont="1" applyFill="1" applyBorder="1" applyAlignment="1">
      <alignment horizontal="centerContinuous" vertical="center"/>
    </xf>
    <xf numFmtId="38" fontId="14" fillId="34" borderId="14" xfId="34" applyFont="1" applyFill="1" applyBorder="1" applyAlignment="1">
      <alignment horizontal="centerContinuous" vertical="center"/>
    </xf>
    <xf numFmtId="38" fontId="9" fillId="34" borderId="16" xfId="34" applyFont="1" applyFill="1" applyBorder="1" applyAlignment="1">
      <alignment horizontal="centerContinuous" vertical="center"/>
    </xf>
    <xf numFmtId="38" fontId="14" fillId="34" borderId="17" xfId="34" applyFont="1" applyFill="1" applyBorder="1" applyAlignment="1">
      <alignment horizontal="centerContinuous" vertical="center"/>
    </xf>
    <xf numFmtId="0" fontId="9" fillId="34" borderId="16" xfId="0" applyFont="1" applyFill="1" applyBorder="1" applyAlignment="1">
      <alignment horizontal="centerContinuous" vertical="center"/>
    </xf>
    <xf numFmtId="38" fontId="14" fillId="34" borderId="15" xfId="34" applyFont="1" applyFill="1" applyBorder="1" applyAlignment="1">
      <alignment horizontal="centerContinuous" vertical="center"/>
    </xf>
    <xf numFmtId="38" fontId="9" fillId="34" borderId="178" xfId="34" applyFont="1" applyFill="1" applyBorder="1" applyAlignment="1">
      <alignment horizontal="centerContinuous" vertical="center"/>
    </xf>
    <xf numFmtId="38" fontId="9" fillId="34" borderId="18" xfId="34" applyFont="1" applyFill="1" applyBorder="1" applyAlignment="1">
      <alignment horizontal="centerContinuous" vertical="center"/>
    </xf>
    <xf numFmtId="38" fontId="50" fillId="34" borderId="0" xfId="34" applyFont="1" applyFill="1" applyAlignment="1">
      <alignment horizontal="center" vertical="center"/>
    </xf>
    <xf numFmtId="38" fontId="40" fillId="34" borderId="0" xfId="34" applyFont="1" applyFill="1" applyAlignment="1">
      <alignment horizontal="center" vertical="center"/>
    </xf>
    <xf numFmtId="38" fontId="91" fillId="35" borderId="40" xfId="34" applyFont="1" applyFill="1" applyBorder="1" applyAlignment="1">
      <alignment horizontal="centerContinuous" vertical="center"/>
    </xf>
    <xf numFmtId="38" fontId="91" fillId="35" borderId="10" xfId="34" applyFont="1" applyFill="1" applyBorder="1" applyAlignment="1">
      <alignment horizontal="centerContinuous" vertical="center"/>
    </xf>
    <xf numFmtId="38" fontId="91" fillId="35" borderId="41" xfId="34" applyFont="1" applyFill="1" applyBorder="1" applyAlignment="1">
      <alignment horizontal="centerContinuous" vertical="center"/>
    </xf>
    <xf numFmtId="38" fontId="91" fillId="35" borderId="41" xfId="34" applyFont="1" applyFill="1" applyBorder="1" applyAlignment="1">
      <alignment horizontal="center" vertical="center"/>
    </xf>
    <xf numFmtId="38" fontId="91" fillId="35" borderId="42" xfId="34" applyFont="1" applyFill="1" applyBorder="1" applyAlignment="1">
      <alignment horizontal="centerContinuous" vertical="center"/>
    </xf>
    <xf numFmtId="38" fontId="91" fillId="35" borderId="26" xfId="34" applyFont="1" applyFill="1" applyBorder="1" applyAlignment="1">
      <alignment horizontal="center" vertical="center"/>
    </xf>
    <xf numFmtId="0" fontId="69" fillId="0" borderId="39" xfId="43" applyFont="1" applyBorder="1" applyAlignment="1">
      <alignment horizontal="distributed" vertical="center"/>
    </xf>
    <xf numFmtId="0" fontId="53" fillId="25" borderId="134" xfId="43" applyFont="1" applyFill="1" applyBorder="1" applyAlignment="1">
      <alignment horizontal="center" vertical="center"/>
    </xf>
    <xf numFmtId="0" fontId="53" fillId="25" borderId="135" xfId="43" applyFont="1" applyFill="1" applyBorder="1" applyAlignment="1">
      <alignment horizontal="center" vertical="center"/>
    </xf>
    <xf numFmtId="0" fontId="53" fillId="25" borderId="136" xfId="43" applyFont="1" applyFill="1" applyBorder="1" applyAlignment="1">
      <alignment horizontal="center" vertical="center"/>
    </xf>
    <xf numFmtId="0" fontId="53" fillId="25" borderId="137" xfId="43" applyFont="1" applyFill="1" applyBorder="1" applyAlignment="1">
      <alignment horizontal="center" vertical="center"/>
    </xf>
    <xf numFmtId="0" fontId="53" fillId="25" borderId="138" xfId="43" applyFont="1" applyFill="1" applyBorder="1" applyAlignment="1">
      <alignment horizontal="center" vertical="center"/>
    </xf>
    <xf numFmtId="0" fontId="53" fillId="29" borderId="139" xfId="43" applyFont="1" applyFill="1" applyBorder="1" applyAlignment="1">
      <alignment horizontal="center" vertical="center"/>
    </xf>
    <xf numFmtId="0" fontId="53" fillId="29" borderId="38" xfId="43" applyFont="1" applyFill="1" applyBorder="1" applyAlignment="1">
      <alignment horizontal="center" vertical="center"/>
    </xf>
    <xf numFmtId="0" fontId="53" fillId="29" borderId="140" xfId="43" applyFont="1" applyFill="1" applyBorder="1" applyAlignment="1">
      <alignment horizontal="center" vertical="center"/>
    </xf>
    <xf numFmtId="0" fontId="53" fillId="25" borderId="141" xfId="43" applyFont="1" applyFill="1" applyBorder="1" applyAlignment="1">
      <alignment horizontal="center" vertical="center"/>
    </xf>
    <xf numFmtId="0" fontId="53" fillId="25" borderId="142" xfId="43" applyFont="1" applyFill="1" applyBorder="1" applyAlignment="1">
      <alignment horizontal="center" vertical="center"/>
    </xf>
    <xf numFmtId="0" fontId="53" fillId="25" borderId="143" xfId="43" applyFont="1" applyFill="1" applyBorder="1" applyAlignment="1">
      <alignment horizontal="center" vertical="center"/>
    </xf>
    <xf numFmtId="0" fontId="53" fillId="25" borderId="144" xfId="43" applyFont="1" applyFill="1" applyBorder="1" applyAlignment="1">
      <alignment horizontal="center" vertical="center"/>
    </xf>
    <xf numFmtId="38" fontId="77" fillId="0" borderId="182" xfId="28" applyNumberFormat="1" applyFont="1" applyFill="1" applyBorder="1" applyAlignment="1" applyProtection="1">
      <alignment horizontal="left" vertical="center"/>
    </xf>
    <xf numFmtId="38" fontId="77" fillId="0" borderId="85" xfId="28" applyNumberFormat="1" applyFont="1" applyFill="1" applyBorder="1" applyAlignment="1" applyProtection="1">
      <alignment horizontal="left" vertical="center"/>
    </xf>
    <xf numFmtId="38" fontId="35" fillId="0" borderId="145" xfId="34" applyFont="1" applyBorder="1" applyAlignment="1">
      <alignment horizontal="center" vertical="center"/>
    </xf>
    <xf numFmtId="38" fontId="35" fillId="0" borderId="146" xfId="34" applyFont="1" applyBorder="1" applyAlignment="1">
      <alignment horizontal="center" vertical="center"/>
    </xf>
    <xf numFmtId="38" fontId="35" fillId="0" borderId="75" xfId="34" applyFont="1" applyBorder="1" applyAlignment="1">
      <alignment horizontal="center" vertical="center"/>
    </xf>
    <xf numFmtId="38" fontId="23" fillId="0" borderId="74" xfId="28" applyNumberFormat="1" applyBorder="1" applyAlignment="1" applyProtection="1">
      <alignment vertical="center"/>
    </xf>
    <xf numFmtId="0" fontId="0" fillId="0" borderId="147" xfId="0" applyBorder="1" applyAlignment="1">
      <alignment vertical="center"/>
    </xf>
    <xf numFmtId="38" fontId="23" fillId="0" borderId="108" xfId="28" applyNumberFormat="1" applyBorder="1" applyAlignment="1" applyProtection="1">
      <alignment vertical="center"/>
    </xf>
    <xf numFmtId="0" fontId="0" fillId="0" borderId="148" xfId="0" applyBorder="1" applyAlignment="1">
      <alignment vertical="center"/>
    </xf>
    <xf numFmtId="38" fontId="23" fillId="0" borderId="74" xfId="28" applyNumberFormat="1" applyBorder="1" applyAlignment="1" applyProtection="1">
      <alignment horizontal="left" vertical="center" wrapText="1"/>
    </xf>
    <xf numFmtId="0" fontId="0" fillId="0" borderId="149" xfId="0" applyBorder="1" applyAlignment="1">
      <alignment horizontal="left" vertical="center" wrapText="1"/>
    </xf>
    <xf numFmtId="0" fontId="23" fillId="0" borderId="59" xfId="28" applyBorder="1" applyAlignment="1" applyProtection="1">
      <alignment horizontal="left" vertical="center" wrapText="1"/>
    </xf>
    <xf numFmtId="0" fontId="0" fillId="0" borderId="150" xfId="0" applyBorder="1" applyAlignment="1">
      <alignment horizontal="left" vertical="center" wrapText="1"/>
    </xf>
    <xf numFmtId="0" fontId="23" fillId="0" borderId="108" xfId="28" applyBorder="1" applyAlignment="1" applyProtection="1">
      <alignment horizontal="left" vertical="center" wrapText="1"/>
    </xf>
    <xf numFmtId="0" fontId="0" fillId="0" borderId="151" xfId="0" applyBorder="1" applyAlignment="1">
      <alignment horizontal="left" vertical="center" wrapText="1"/>
    </xf>
    <xf numFmtId="38" fontId="23" fillId="0" borderId="147" xfId="28" applyNumberFormat="1" applyBorder="1" applyAlignment="1" applyProtection="1">
      <alignment vertical="center"/>
    </xf>
    <xf numFmtId="38" fontId="23" fillId="0" borderId="59" xfId="28" applyNumberFormat="1" applyBorder="1" applyAlignment="1" applyProtection="1">
      <alignment vertical="center"/>
    </xf>
    <xf numFmtId="38" fontId="23" fillId="0" borderId="152" xfId="28" applyNumberFormat="1" applyBorder="1" applyAlignment="1" applyProtection="1">
      <alignment vertical="center"/>
    </xf>
    <xf numFmtId="38" fontId="23" fillId="0" borderId="148" xfId="28" applyNumberFormat="1" applyBorder="1" applyAlignment="1" applyProtection="1">
      <alignment vertical="center"/>
    </xf>
    <xf numFmtId="38" fontId="23" fillId="0" borderId="74" xfId="28" applyNumberFormat="1" applyBorder="1" applyAlignment="1" applyProtection="1">
      <alignment horizontal="left" vertical="center"/>
    </xf>
    <xf numFmtId="0" fontId="23" fillId="0" borderId="59" xfId="28" applyBorder="1" applyAlignment="1" applyProtection="1">
      <alignment horizontal="left" vertical="center"/>
    </xf>
    <xf numFmtId="0" fontId="0" fillId="0" borderId="152" xfId="0" applyBorder="1" applyAlignment="1">
      <alignment vertical="center"/>
    </xf>
    <xf numFmtId="0" fontId="23" fillId="0" borderId="108" xfId="28" applyBorder="1" applyAlignment="1" applyProtection="1">
      <alignment horizontal="left" vertical="center"/>
    </xf>
    <xf numFmtId="38" fontId="37" fillId="28" borderId="53" xfId="28" applyNumberFormat="1" applyFont="1" applyFill="1" applyBorder="1" applyAlignment="1" applyProtection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38" fontId="37" fillId="28" borderId="53" xfId="28" applyNumberFormat="1" applyFont="1" applyFill="1" applyBorder="1" applyAlignment="1" applyProtection="1">
      <alignment horizontal="center" vertical="center"/>
    </xf>
    <xf numFmtId="0" fontId="0" fillId="0" borderId="49" xfId="0" applyBorder="1" applyAlignment="1">
      <alignment vertical="center"/>
    </xf>
    <xf numFmtId="38" fontId="23" fillId="0" borderId="60" xfId="28" applyNumberFormat="1" applyBorder="1" applyAlignment="1" applyProtection="1">
      <alignment horizontal="left" vertical="center"/>
    </xf>
    <xf numFmtId="0" fontId="0" fillId="0" borderId="153" xfId="0" applyBorder="1" applyAlignment="1">
      <alignment vertical="center"/>
    </xf>
    <xf numFmtId="38" fontId="41" fillId="25" borderId="78" xfId="34" applyFont="1" applyFill="1" applyBorder="1" applyAlignment="1">
      <alignment horizontal="center" vertical="center"/>
    </xf>
    <xf numFmtId="38" fontId="41" fillId="25" borderId="39" xfId="34" applyFont="1" applyFill="1" applyBorder="1" applyAlignment="1">
      <alignment horizontal="center" vertical="center"/>
    </xf>
    <xf numFmtId="38" fontId="41" fillId="25" borderId="52" xfId="34" applyFont="1" applyFill="1" applyBorder="1" applyAlignment="1">
      <alignment horizontal="center" vertical="center"/>
    </xf>
    <xf numFmtId="38" fontId="41" fillId="25" borderId="53" xfId="34" applyFont="1" applyFill="1" applyBorder="1" applyAlignment="1">
      <alignment horizontal="center" vertical="center"/>
    </xf>
    <xf numFmtId="38" fontId="41" fillId="25" borderId="54" xfId="34" applyFont="1" applyFill="1" applyBorder="1" applyAlignment="1">
      <alignment horizontal="center" vertical="center"/>
    </xf>
    <xf numFmtId="38" fontId="71" fillId="26" borderId="108" xfId="34" applyFont="1" applyFill="1" applyBorder="1" applyAlignment="1">
      <alignment horizontal="center" vertical="center"/>
    </xf>
    <xf numFmtId="38" fontId="71" fillId="26" borderId="19" xfId="34" applyFont="1" applyFill="1" applyBorder="1" applyAlignment="1">
      <alignment horizontal="center" vertical="center"/>
    </xf>
    <xf numFmtId="38" fontId="32" fillId="0" borderId="108" xfId="34" applyFont="1" applyBorder="1" applyAlignment="1">
      <alignment horizontal="right" vertical="center"/>
    </xf>
    <xf numFmtId="38" fontId="32" fillId="0" borderId="39" xfId="34" applyFont="1" applyBorder="1" applyAlignment="1">
      <alignment horizontal="right" vertical="center"/>
    </xf>
    <xf numFmtId="58" fontId="33" fillId="26" borderId="108" xfId="34" applyNumberFormat="1" applyFont="1" applyFill="1" applyBorder="1" applyAlignment="1">
      <alignment horizontal="center" vertical="center"/>
    </xf>
    <xf numFmtId="58" fontId="33" fillId="26" borderId="39" xfId="34" applyNumberFormat="1" applyFont="1" applyFill="1" applyBorder="1" applyAlignment="1">
      <alignment horizontal="center" vertical="center"/>
    </xf>
    <xf numFmtId="58" fontId="33" fillId="26" borderId="151" xfId="34" applyNumberFormat="1" applyFont="1" applyFill="1" applyBorder="1" applyAlignment="1">
      <alignment horizontal="center" vertical="center"/>
    </xf>
    <xf numFmtId="0" fontId="23" fillId="0" borderId="59" xfId="28" applyBorder="1" applyAlignment="1" applyProtection="1">
      <alignment vertical="center"/>
    </xf>
    <xf numFmtId="0" fontId="23" fillId="0" borderId="108" xfId="28" applyBorder="1" applyAlignment="1" applyProtection="1">
      <alignment vertical="center"/>
    </xf>
    <xf numFmtId="38" fontId="72" fillId="26" borderId="108" xfId="34" applyFont="1" applyFill="1" applyBorder="1" applyAlignment="1">
      <alignment horizontal="center" vertical="center"/>
    </xf>
    <xf numFmtId="38" fontId="72" fillId="26" borderId="39" xfId="34" applyFont="1" applyFill="1" applyBorder="1" applyAlignment="1">
      <alignment horizontal="center" vertical="center"/>
    </xf>
    <xf numFmtId="38" fontId="72" fillId="26" borderId="19" xfId="34" applyFont="1" applyFill="1" applyBorder="1" applyAlignment="1">
      <alignment horizontal="center" vertical="center"/>
    </xf>
    <xf numFmtId="38" fontId="41" fillId="25" borderId="60" xfId="34" applyFont="1" applyFill="1" applyBorder="1" applyAlignment="1">
      <alignment horizontal="center" vertical="center"/>
    </xf>
    <xf numFmtId="38" fontId="41" fillId="25" borderId="74" xfId="34" applyFont="1" applyFill="1" applyBorder="1" applyAlignment="1">
      <alignment horizontal="center" vertical="center"/>
    </xf>
    <xf numFmtId="38" fontId="41" fillId="25" borderId="59" xfId="34" applyFont="1" applyFill="1" applyBorder="1" applyAlignment="1">
      <alignment horizontal="center" vertical="center"/>
    </xf>
    <xf numFmtId="38" fontId="41" fillId="25" borderId="0" xfId="34" applyFont="1" applyFill="1" applyBorder="1" applyAlignment="1">
      <alignment horizontal="center" vertical="center"/>
    </xf>
    <xf numFmtId="38" fontId="41" fillId="25" borderId="108" xfId="34" applyFont="1" applyFill="1" applyBorder="1" applyAlignment="1">
      <alignment horizontal="center" vertical="center"/>
    </xf>
    <xf numFmtId="38" fontId="71" fillId="26" borderId="39" xfId="34" applyFont="1" applyFill="1" applyBorder="1" applyAlignment="1">
      <alignment horizontal="center" vertical="center"/>
    </xf>
    <xf numFmtId="38" fontId="70" fillId="0" borderId="147" xfId="34" applyFont="1" applyBorder="1" applyAlignment="1">
      <alignment vertical="center"/>
    </xf>
    <xf numFmtId="38" fontId="70" fillId="0" borderId="152" xfId="34" applyFont="1" applyBorder="1" applyAlignment="1">
      <alignment vertical="center"/>
    </xf>
    <xf numFmtId="38" fontId="70" fillId="0" borderId="148" xfId="34" applyFont="1" applyBorder="1" applyAlignment="1">
      <alignment vertical="center"/>
    </xf>
    <xf numFmtId="38" fontId="23" fillId="0" borderId="154" xfId="28" applyNumberFormat="1" applyBorder="1" applyAlignment="1" applyProtection="1">
      <alignment horizontal="left" vertical="center"/>
    </xf>
    <xf numFmtId="0" fontId="23" fillId="0" borderId="155" xfId="28" applyBorder="1" applyAlignment="1" applyProtection="1">
      <alignment horizontal="left" vertical="center"/>
    </xf>
    <xf numFmtId="0" fontId="23" fillId="0" borderId="156" xfId="28" applyBorder="1" applyAlignment="1" applyProtection="1">
      <alignment horizontal="left" vertical="center"/>
    </xf>
    <xf numFmtId="0" fontId="23" fillId="0" borderId="74" xfId="28" applyBorder="1" applyAlignment="1" applyProtection="1">
      <alignment vertical="center"/>
    </xf>
    <xf numFmtId="0" fontId="70" fillId="0" borderId="74" xfId="0" applyFont="1" applyBorder="1" applyAlignment="1">
      <alignment horizontal="left" vertical="center"/>
    </xf>
    <xf numFmtId="0" fontId="70" fillId="0" borderId="147" xfId="0" applyFont="1" applyBorder="1" applyAlignment="1">
      <alignment vertical="center"/>
    </xf>
    <xf numFmtId="0" fontId="70" fillId="0" borderId="59" xfId="0" applyFont="1" applyBorder="1" applyAlignment="1">
      <alignment horizontal="left" vertical="center"/>
    </xf>
    <xf numFmtId="0" fontId="70" fillId="0" borderId="152" xfId="0" applyFont="1" applyBorder="1" applyAlignment="1">
      <alignment vertical="center"/>
    </xf>
    <xf numFmtId="0" fontId="70" fillId="0" borderId="108" xfId="0" applyFont="1" applyBorder="1" applyAlignment="1">
      <alignment horizontal="left" vertical="center"/>
    </xf>
    <xf numFmtId="0" fontId="70" fillId="0" borderId="148" xfId="0" applyFont="1" applyBorder="1" applyAlignment="1">
      <alignment vertical="center"/>
    </xf>
    <xf numFmtId="0" fontId="0" fillId="0" borderId="74" xfId="0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157" xfId="0" applyBorder="1" applyAlignment="1">
      <alignment vertical="center"/>
    </xf>
    <xf numFmtId="0" fontId="0" fillId="0" borderId="158" xfId="0" applyBorder="1" applyAlignment="1">
      <alignment vertical="center"/>
    </xf>
    <xf numFmtId="38" fontId="23" fillId="0" borderId="147" xfId="28" applyNumberFormat="1" applyBorder="1" applyAlignment="1" applyProtection="1">
      <alignment horizontal="left" vertical="center"/>
    </xf>
    <xf numFmtId="38" fontId="23" fillId="0" borderId="59" xfId="28" applyNumberFormat="1" applyBorder="1" applyAlignment="1" applyProtection="1">
      <alignment horizontal="left" vertical="center"/>
    </xf>
    <xf numFmtId="38" fontId="23" fillId="0" borderId="152" xfId="28" applyNumberFormat="1" applyBorder="1" applyAlignment="1" applyProtection="1">
      <alignment horizontal="left" vertical="center"/>
    </xf>
    <xf numFmtId="38" fontId="23" fillId="0" borderId="108" xfId="28" applyNumberFormat="1" applyBorder="1" applyAlignment="1" applyProtection="1">
      <alignment horizontal="left" vertical="center"/>
    </xf>
    <xf numFmtId="38" fontId="23" fillId="0" borderId="148" xfId="28" applyNumberFormat="1" applyBorder="1" applyAlignment="1" applyProtection="1">
      <alignment horizontal="left" vertical="center"/>
    </xf>
    <xf numFmtId="38" fontId="74" fillId="0" borderId="78" xfId="34" applyFont="1" applyBorder="1" applyAlignment="1">
      <alignment horizontal="center" vertical="center"/>
    </xf>
    <xf numFmtId="38" fontId="74" fillId="0" borderId="85" xfId="34" applyFont="1" applyBorder="1" applyAlignment="1">
      <alignment horizontal="center" vertical="center"/>
    </xf>
    <xf numFmtId="38" fontId="74" fillId="0" borderId="0" xfId="34" applyFont="1" applyBorder="1" applyAlignment="1">
      <alignment horizontal="center" vertical="center"/>
    </xf>
    <xf numFmtId="38" fontId="74" fillId="0" borderId="64" xfId="34" applyFont="1" applyBorder="1" applyAlignment="1">
      <alignment horizontal="center" vertical="center"/>
    </xf>
    <xf numFmtId="38" fontId="74" fillId="0" borderId="161" xfId="34" applyFont="1" applyBorder="1" applyAlignment="1">
      <alignment horizontal="center" vertical="center"/>
    </xf>
    <xf numFmtId="38" fontId="74" fillId="0" borderId="167" xfId="34" applyFont="1" applyBorder="1" applyAlignment="1">
      <alignment horizontal="center" vertical="center"/>
    </xf>
    <xf numFmtId="38" fontId="19" fillId="0" borderId="169" xfId="0" applyNumberFormat="1" applyFont="1" applyBorder="1" applyAlignment="1">
      <alignment horizontal="center" vertical="center"/>
    </xf>
    <xf numFmtId="38" fontId="19" fillId="0" borderId="170" xfId="0" applyNumberFormat="1" applyFont="1" applyBorder="1" applyAlignment="1">
      <alignment horizontal="center" vertical="center"/>
    </xf>
    <xf numFmtId="0" fontId="19" fillId="0" borderId="171" xfId="0" applyFont="1" applyBorder="1" applyAlignment="1">
      <alignment horizontal="center" vertical="center"/>
    </xf>
    <xf numFmtId="176" fontId="30" fillId="0" borderId="79" xfId="34" applyNumberFormat="1" applyFont="1" applyBorder="1" applyAlignment="1">
      <alignment horizontal="center" vertical="center"/>
    </xf>
    <xf numFmtId="176" fontId="26" fillId="0" borderId="43" xfId="0" applyNumberFormat="1" applyFont="1" applyBorder="1"/>
    <xf numFmtId="176" fontId="26" fillId="0" borderId="115" xfId="0" applyNumberFormat="1" applyFont="1" applyBorder="1"/>
    <xf numFmtId="38" fontId="32" fillId="0" borderId="159" xfId="34" applyFont="1" applyBorder="1" applyAlignment="1">
      <alignment horizontal="center" vertical="center"/>
    </xf>
    <xf numFmtId="38" fontId="32" fillId="0" borderId="160" xfId="34" applyFont="1" applyBorder="1" applyAlignment="1">
      <alignment horizontal="center" vertical="center"/>
    </xf>
    <xf numFmtId="38" fontId="32" fillId="0" borderId="0" xfId="34" applyFont="1" applyBorder="1" applyAlignment="1">
      <alignment horizontal="center" vertical="center"/>
    </xf>
    <xf numFmtId="38" fontId="32" fillId="0" borderId="150" xfId="34" applyFont="1" applyBorder="1" applyAlignment="1">
      <alignment horizontal="center" vertical="center"/>
    </xf>
    <xf numFmtId="38" fontId="32" fillId="0" borderId="161" xfId="34" applyFont="1" applyBorder="1" applyAlignment="1">
      <alignment horizontal="center" vertical="center"/>
    </xf>
    <xf numFmtId="38" fontId="32" fillId="0" borderId="162" xfId="34" applyFont="1" applyBorder="1" applyAlignment="1">
      <alignment horizontal="center" vertical="center"/>
    </xf>
    <xf numFmtId="38" fontId="34" fillId="0" borderId="163" xfId="34" applyFont="1" applyBorder="1" applyAlignment="1">
      <alignment horizontal="center" vertical="center"/>
    </xf>
    <xf numFmtId="38" fontId="34" fillId="0" borderId="164" xfId="34" applyFont="1" applyBorder="1" applyAlignment="1">
      <alignment horizontal="center" vertical="center"/>
    </xf>
    <xf numFmtId="38" fontId="34" fillId="0" borderId="165" xfId="34" applyFont="1" applyBorder="1" applyAlignment="1">
      <alignment horizontal="center" vertical="center"/>
    </xf>
    <xf numFmtId="38" fontId="34" fillId="0" borderId="64" xfId="34" applyFont="1" applyBorder="1" applyAlignment="1">
      <alignment horizontal="center" vertical="center"/>
    </xf>
    <xf numFmtId="38" fontId="34" fillId="0" borderId="166" xfId="34" applyFont="1" applyBorder="1" applyAlignment="1">
      <alignment horizontal="center" vertical="center"/>
    </xf>
    <xf numFmtId="38" fontId="34" fillId="0" borderId="167" xfId="34" applyFont="1" applyBorder="1" applyAlignment="1">
      <alignment horizontal="center" vertical="center"/>
    </xf>
    <xf numFmtId="58" fontId="30" fillId="0" borderId="74" xfId="34" applyNumberFormat="1" applyFont="1" applyBorder="1" applyAlignment="1">
      <alignment horizontal="center" vertical="center"/>
    </xf>
    <xf numFmtId="58" fontId="30" fillId="0" borderId="78" xfId="34" applyNumberFormat="1" applyFont="1" applyBorder="1" applyAlignment="1">
      <alignment horizontal="center" vertical="center"/>
    </xf>
    <xf numFmtId="58" fontId="30" fillId="0" borderId="149" xfId="34" applyNumberFormat="1" applyFont="1" applyBorder="1" applyAlignment="1">
      <alignment horizontal="center" vertical="center"/>
    </xf>
    <xf numFmtId="58" fontId="30" fillId="0" borderId="59" xfId="34" applyNumberFormat="1" applyFont="1" applyBorder="1" applyAlignment="1">
      <alignment horizontal="center" vertical="center"/>
    </xf>
    <xf numFmtId="58" fontId="30" fillId="0" borderId="0" xfId="34" applyNumberFormat="1" applyFont="1" applyBorder="1" applyAlignment="1">
      <alignment horizontal="center" vertical="center"/>
    </xf>
    <xf numFmtId="58" fontId="30" fillId="0" borderId="150" xfId="34" applyNumberFormat="1" applyFont="1" applyBorder="1" applyAlignment="1">
      <alignment horizontal="center" vertical="center"/>
    </xf>
    <xf numFmtId="58" fontId="30" fillId="0" borderId="168" xfId="34" applyNumberFormat="1" applyFont="1" applyBorder="1" applyAlignment="1">
      <alignment horizontal="center" vertical="center"/>
    </xf>
    <xf numFmtId="58" fontId="30" fillId="0" borderId="161" xfId="34" applyNumberFormat="1" applyFont="1" applyBorder="1" applyAlignment="1">
      <alignment horizontal="center" vertical="center"/>
    </xf>
    <xf numFmtId="58" fontId="30" fillId="0" borderId="162" xfId="34" applyNumberFormat="1" applyFont="1" applyBorder="1" applyAlignment="1">
      <alignment horizontal="center" vertical="center"/>
    </xf>
    <xf numFmtId="38" fontId="28" fillId="0" borderId="85" xfId="34" applyFont="1" applyBorder="1" applyAlignment="1">
      <alignment horizontal="center" vertical="center"/>
    </xf>
    <xf numFmtId="38" fontId="28" fillId="0" borderId="64" xfId="34" applyFont="1" applyBorder="1" applyAlignment="1">
      <alignment horizontal="center" vertical="center"/>
    </xf>
    <xf numFmtId="38" fontId="28" fillId="0" borderId="167" xfId="34" applyFont="1" applyBorder="1" applyAlignment="1">
      <alignment horizontal="center" vertical="center"/>
    </xf>
    <xf numFmtId="38" fontId="9" fillId="0" borderId="85" xfId="34" applyFont="1" applyBorder="1" applyAlignment="1">
      <alignment horizontal="left" vertical="center"/>
    </xf>
    <xf numFmtId="38" fontId="9" fillId="0" borderId="64" xfId="34" applyFont="1" applyBorder="1" applyAlignment="1">
      <alignment horizontal="left" vertical="center"/>
    </xf>
    <xf numFmtId="38" fontId="9" fillId="0" borderId="167" xfId="34" applyFont="1" applyBorder="1" applyAlignment="1">
      <alignment horizontal="left" vertical="center"/>
    </xf>
    <xf numFmtId="38" fontId="20" fillId="25" borderId="173" xfId="34" applyFont="1" applyFill="1" applyBorder="1" applyAlignment="1">
      <alignment horizontal="center" vertical="center"/>
    </xf>
    <xf numFmtId="38" fontId="20" fillId="25" borderId="126" xfId="34" applyFont="1" applyFill="1" applyBorder="1" applyAlignment="1">
      <alignment horizontal="center" vertical="center"/>
    </xf>
    <xf numFmtId="38" fontId="20" fillId="25" borderId="113" xfId="34" applyFont="1" applyFill="1" applyBorder="1" applyAlignment="1">
      <alignment horizontal="center" vertical="center"/>
    </xf>
    <xf numFmtId="38" fontId="20" fillId="25" borderId="39" xfId="34" applyFont="1" applyFill="1" applyBorder="1" applyAlignment="1">
      <alignment horizontal="center" vertical="center"/>
    </xf>
    <xf numFmtId="38" fontId="73" fillId="0" borderId="83" xfId="34" applyFont="1" applyBorder="1" applyAlignment="1">
      <alignment horizontal="center" vertical="center"/>
    </xf>
    <xf numFmtId="38" fontId="73" fillId="0" borderId="78" xfId="34" applyFont="1" applyBorder="1" applyAlignment="1">
      <alignment horizontal="center" vertical="center"/>
    </xf>
    <xf numFmtId="38" fontId="73" fillId="0" borderId="44" xfId="34" applyFont="1" applyBorder="1" applyAlignment="1">
      <alignment horizontal="center" vertical="center"/>
    </xf>
    <xf numFmtId="38" fontId="73" fillId="0" borderId="0" xfId="34" applyFont="1" applyBorder="1" applyAlignment="1">
      <alignment horizontal="center" vertical="center"/>
    </xf>
    <xf numFmtId="38" fontId="73" fillId="0" borderId="45" xfId="34" applyFont="1" applyBorder="1" applyAlignment="1">
      <alignment horizontal="center" vertical="center"/>
    </xf>
    <xf numFmtId="38" fontId="73" fillId="0" borderId="161" xfId="34" applyFont="1" applyBorder="1" applyAlignment="1">
      <alignment horizontal="center" vertical="center"/>
    </xf>
    <xf numFmtId="38" fontId="47" fillId="0" borderId="0" xfId="34" applyFont="1" applyAlignment="1">
      <alignment horizontal="center" vertical="top" textRotation="255"/>
    </xf>
    <xf numFmtId="38" fontId="20" fillId="25" borderId="0" xfId="34" applyFont="1" applyFill="1" applyAlignment="1">
      <alignment horizontal="center" vertical="center" textRotation="255"/>
    </xf>
    <xf numFmtId="0" fontId="45" fillId="0" borderId="172" xfId="0" applyFont="1" applyBorder="1" applyAlignment="1">
      <alignment horizontal="center" vertical="center" textRotation="255"/>
    </xf>
    <xf numFmtId="0" fontId="45" fillId="0" borderId="111" xfId="0" applyFont="1" applyBorder="1" applyAlignment="1">
      <alignment horizontal="center" vertical="center" textRotation="255"/>
    </xf>
    <xf numFmtId="0" fontId="45" fillId="0" borderId="112" xfId="0" applyFont="1" applyBorder="1" applyAlignment="1">
      <alignment horizontal="center" vertical="center" textRotation="255"/>
    </xf>
    <xf numFmtId="0" fontId="30" fillId="0" borderId="78" xfId="0" applyFont="1" applyBorder="1" applyAlignment="1">
      <alignment horizontal="center" vertical="center" textRotation="255"/>
    </xf>
    <xf numFmtId="0" fontId="0" fillId="0" borderId="79" xfId="0" applyBorder="1" applyAlignment="1">
      <alignment horizontal="center" vertical="center" textRotation="255"/>
    </xf>
    <xf numFmtId="0" fontId="0" fillId="0" borderId="0" xfId="0" applyAlignment="1">
      <alignment horizontal="center" vertical="center" textRotation="255"/>
    </xf>
    <xf numFmtId="0" fontId="0" fillId="0" borderId="43" xfId="0" applyBorder="1" applyAlignment="1">
      <alignment horizontal="center" vertical="center" textRotation="255"/>
    </xf>
    <xf numFmtId="0" fontId="0" fillId="0" borderId="39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171" xfId="0" applyBorder="1" applyAlignment="1">
      <alignment horizontal="center" vertical="center"/>
    </xf>
    <xf numFmtId="38" fontId="19" fillId="0" borderId="78" xfId="0" applyNumberFormat="1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38" fontId="19" fillId="0" borderId="169" xfId="34" applyFont="1" applyFill="1" applyBorder="1" applyAlignment="1">
      <alignment horizontal="center" vertical="center"/>
    </xf>
    <xf numFmtId="38" fontId="19" fillId="0" borderId="170" xfId="34" applyFont="1" applyFill="1" applyBorder="1" applyAlignment="1">
      <alignment horizontal="center" vertical="center"/>
    </xf>
    <xf numFmtId="38" fontId="19" fillId="0" borderId="171" xfId="34" applyFont="1" applyFill="1" applyBorder="1" applyAlignment="1">
      <alignment horizontal="center" vertical="center"/>
    </xf>
    <xf numFmtId="0" fontId="29" fillId="0" borderId="83" xfId="0" applyFont="1" applyBorder="1" applyAlignment="1">
      <alignment horizontal="center" vertical="center"/>
    </xf>
    <xf numFmtId="0" fontId="29" fillId="0" borderId="78" xfId="0" applyFont="1" applyBorder="1" applyAlignment="1">
      <alignment horizontal="center" vertical="center"/>
    </xf>
    <xf numFmtId="0" fontId="29" fillId="0" borderId="79" xfId="0" applyFont="1" applyBorder="1" applyAlignment="1">
      <alignment horizontal="center" vertical="center"/>
    </xf>
    <xf numFmtId="0" fontId="29" fillId="0" borderId="113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49" fillId="0" borderId="174" xfId="0" applyFont="1" applyBorder="1" applyAlignment="1">
      <alignment horizontal="center" vertical="center" textRotation="255"/>
    </xf>
    <xf numFmtId="0" fontId="11" fillId="0" borderId="64" xfId="0" applyFont="1" applyBorder="1"/>
    <xf numFmtId="0" fontId="30" fillId="0" borderId="172" xfId="0" applyFont="1" applyBorder="1" applyAlignment="1">
      <alignment horizontal="center" vertical="center" textRotation="255"/>
    </xf>
    <xf numFmtId="0" fontId="0" fillId="0" borderId="111" xfId="0" applyBorder="1" applyAlignment="1">
      <alignment vertical="center"/>
    </xf>
    <xf numFmtId="38" fontId="1" fillId="0" borderId="175" xfId="34" applyFont="1" applyFill="1" applyBorder="1" applyAlignment="1">
      <alignment horizontal="center" vertical="center"/>
    </xf>
    <xf numFmtId="38" fontId="1" fillId="0" borderId="15" xfId="34" applyFont="1" applyFill="1" applyBorder="1" applyAlignment="1">
      <alignment horizontal="center" vertical="center"/>
    </xf>
    <xf numFmtId="38" fontId="1" fillId="0" borderId="176" xfId="34" applyFont="1" applyFill="1" applyBorder="1" applyAlignment="1">
      <alignment horizontal="center" vertical="center"/>
    </xf>
    <xf numFmtId="0" fontId="10" fillId="0" borderId="74" xfId="0" applyFont="1" applyBorder="1" applyAlignment="1">
      <alignment horizontal="center" vertical="center" textRotation="255"/>
    </xf>
    <xf numFmtId="0" fontId="10" fillId="0" borderId="79" xfId="0" applyFont="1" applyBorder="1" applyAlignment="1">
      <alignment horizontal="center" vertical="center" textRotation="255"/>
    </xf>
    <xf numFmtId="0" fontId="10" fillId="0" borderId="59" xfId="0" applyFont="1" applyBorder="1" applyAlignment="1">
      <alignment horizontal="center" vertical="center" textRotation="255"/>
    </xf>
    <xf numFmtId="0" fontId="10" fillId="0" borderId="43" xfId="0" applyFont="1" applyBorder="1" applyAlignment="1">
      <alignment horizontal="center" vertical="center" textRotation="255"/>
    </xf>
    <xf numFmtId="0" fontId="10" fillId="0" borderId="108" xfId="0" applyFont="1" applyBorder="1" applyAlignment="1">
      <alignment horizontal="center" vertical="center" textRotation="255"/>
    </xf>
    <xf numFmtId="0" fontId="10" fillId="0" borderId="25" xfId="0" applyFont="1" applyBorder="1" applyAlignment="1">
      <alignment horizontal="center" vertical="center" textRotation="255"/>
    </xf>
    <xf numFmtId="0" fontId="46" fillId="0" borderId="79" xfId="0" applyFont="1" applyBorder="1" applyAlignment="1">
      <alignment horizontal="center" vertical="center" textRotation="255"/>
    </xf>
    <xf numFmtId="0" fontId="46" fillId="0" borderId="43" xfId="0" applyFont="1" applyBorder="1" applyAlignment="1">
      <alignment horizontal="center" vertical="center" textRotation="255"/>
    </xf>
    <xf numFmtId="0" fontId="46" fillId="0" borderId="25" xfId="0" applyFont="1" applyBorder="1" applyAlignment="1">
      <alignment horizontal="center" vertical="center" textRotation="255"/>
    </xf>
    <xf numFmtId="0" fontId="28" fillId="0" borderId="172" xfId="0" applyFont="1" applyBorder="1" applyAlignment="1">
      <alignment horizontal="center" vertical="center" textRotation="255"/>
    </xf>
    <xf numFmtId="0" fontId="28" fillId="0" borderId="111" xfId="0" applyFont="1" applyBorder="1" applyAlignment="1">
      <alignment horizontal="center" vertical="center" textRotation="255"/>
    </xf>
    <xf numFmtId="0" fontId="28" fillId="0" borderId="112" xfId="0" applyFont="1" applyBorder="1" applyAlignment="1">
      <alignment horizontal="center" vertical="center" textRotation="255"/>
    </xf>
    <xf numFmtId="0" fontId="30" fillId="0" borderId="111" xfId="0" applyFont="1" applyBorder="1" applyAlignment="1">
      <alignment horizontal="center" vertical="center" textRotation="255"/>
    </xf>
    <xf numFmtId="0" fontId="46" fillId="0" borderId="172" xfId="0" applyFont="1" applyBorder="1" applyAlignment="1">
      <alignment horizontal="center" vertical="center" textRotation="255"/>
    </xf>
    <xf numFmtId="0" fontId="46" fillId="0" borderId="111" xfId="0" applyFont="1" applyBorder="1" applyAlignment="1">
      <alignment horizontal="center" vertical="center" textRotation="255"/>
    </xf>
    <xf numFmtId="0" fontId="46" fillId="0" borderId="112" xfId="0" applyFont="1" applyBorder="1" applyAlignment="1">
      <alignment horizontal="center" vertical="center" textRotation="255"/>
    </xf>
    <xf numFmtId="38" fontId="19" fillId="0" borderId="171" xfId="0" applyNumberFormat="1" applyFont="1" applyBorder="1" applyAlignment="1">
      <alignment horizontal="center" vertical="center"/>
    </xf>
    <xf numFmtId="0" fontId="46" fillId="0" borderId="83" xfId="0" applyFont="1" applyBorder="1" applyAlignment="1">
      <alignment horizontal="center" vertical="center" textRotation="255"/>
    </xf>
    <xf numFmtId="0" fontId="46" fillId="0" borderId="44" xfId="0" applyFont="1" applyBorder="1" applyAlignment="1">
      <alignment horizontal="center" vertical="center" textRotation="255"/>
    </xf>
    <xf numFmtId="0" fontId="46" fillId="0" borderId="113" xfId="0" applyFont="1" applyBorder="1" applyAlignment="1">
      <alignment horizontal="center" vertical="center" textRotation="255"/>
    </xf>
    <xf numFmtId="0" fontId="30" fillId="0" borderId="109" xfId="0" applyFont="1" applyBorder="1" applyAlignment="1">
      <alignment horizontal="center" vertical="center" textRotation="255"/>
    </xf>
    <xf numFmtId="0" fontId="10" fillId="0" borderId="66" xfId="0" applyFont="1" applyBorder="1" applyAlignment="1">
      <alignment horizontal="center" vertical="center" textRotation="255"/>
    </xf>
    <xf numFmtId="0" fontId="10" fillId="0" borderId="67" xfId="0" applyFont="1" applyBorder="1" applyAlignment="1">
      <alignment horizontal="center" vertical="center" textRotation="255"/>
    </xf>
    <xf numFmtId="0" fontId="8" fillId="0" borderId="66" xfId="0" applyFont="1" applyBorder="1" applyAlignment="1">
      <alignment horizontal="center" vertical="distributed" textRotation="255"/>
    </xf>
    <xf numFmtId="0" fontId="8" fillId="0" borderId="67" xfId="0" applyFont="1" applyBorder="1" applyAlignment="1">
      <alignment horizontal="center" vertical="distributed" textRotation="255"/>
    </xf>
    <xf numFmtId="0" fontId="30" fillId="0" borderId="112" xfId="0" applyFont="1" applyBorder="1" applyAlignment="1">
      <alignment horizontal="center" vertical="center" textRotation="255"/>
    </xf>
    <xf numFmtId="0" fontId="10" fillId="0" borderId="66" xfId="0" applyFont="1" applyBorder="1" applyAlignment="1">
      <alignment horizontal="center" vertical="top" textRotation="255"/>
    </xf>
    <xf numFmtId="0" fontId="0" fillId="0" borderId="111" xfId="0" applyBorder="1" applyAlignment="1">
      <alignment horizontal="center" vertical="center" textRotation="255"/>
    </xf>
    <xf numFmtId="0" fontId="0" fillId="0" borderId="112" xfId="0" applyBorder="1" applyAlignment="1">
      <alignment horizontal="center" vertical="center" textRotation="255"/>
    </xf>
    <xf numFmtId="0" fontId="12" fillId="0" borderId="109" xfId="0" applyFont="1" applyBorder="1" applyAlignment="1">
      <alignment horizontal="center" vertical="center" textRotation="255"/>
    </xf>
    <xf numFmtId="0" fontId="12" fillId="0" borderId="66" xfId="0" applyFont="1" applyBorder="1" applyAlignment="1">
      <alignment horizontal="center" vertical="center" textRotation="255"/>
    </xf>
    <xf numFmtId="0" fontId="8" fillId="0" borderId="179" xfId="0" applyFont="1" applyBorder="1" applyAlignment="1">
      <alignment horizontal="center" vertical="center" textRotation="255" wrapText="1"/>
    </xf>
    <xf numFmtId="0" fontId="8" fillId="0" borderId="66" xfId="0" applyFont="1" applyBorder="1" applyAlignment="1">
      <alignment horizontal="center" vertical="center" textRotation="255" wrapText="1"/>
    </xf>
    <xf numFmtId="0" fontId="8" fillId="0" borderId="67" xfId="0" applyFont="1" applyBorder="1" applyAlignment="1">
      <alignment horizontal="center" vertical="center" textRotation="255" wrapText="1"/>
    </xf>
    <xf numFmtId="0" fontId="43" fillId="0" borderId="79" xfId="0" applyFont="1" applyBorder="1" applyAlignment="1">
      <alignment horizontal="center" vertical="center" textRotation="255" wrapText="1"/>
    </xf>
    <xf numFmtId="0" fontId="43" fillId="0" borderId="43" xfId="0" applyFont="1" applyBorder="1" applyAlignment="1">
      <alignment horizontal="center" vertical="center" textRotation="255" wrapText="1"/>
    </xf>
    <xf numFmtId="0" fontId="43" fillId="0" borderId="25" xfId="0" applyFont="1" applyBorder="1" applyAlignment="1">
      <alignment horizontal="center" vertical="center" textRotation="255" wrapText="1"/>
    </xf>
    <xf numFmtId="0" fontId="8" fillId="0" borderId="79" xfId="0" applyFont="1" applyBorder="1" applyAlignment="1">
      <alignment horizontal="center" vertical="center" textRotation="255" wrapText="1"/>
    </xf>
    <xf numFmtId="0" fontId="8" fillId="0" borderId="43" xfId="0" applyFont="1" applyBorder="1" applyAlignment="1">
      <alignment horizontal="center" vertical="center" textRotation="255" wrapText="1"/>
    </xf>
    <xf numFmtId="0" fontId="8" fillId="0" borderId="25" xfId="0" applyFont="1" applyBorder="1" applyAlignment="1">
      <alignment horizontal="center" vertical="center" textRotation="255" wrapText="1"/>
    </xf>
    <xf numFmtId="0" fontId="86" fillId="0" borderId="109" xfId="0" applyFont="1" applyBorder="1" applyAlignment="1">
      <alignment horizontal="center" vertical="center" textRotation="255"/>
    </xf>
    <xf numFmtId="0" fontId="86" fillId="0" borderId="66" xfId="0" applyFont="1" applyBorder="1" applyAlignment="1">
      <alignment horizontal="center" vertical="center" textRotation="255"/>
    </xf>
    <xf numFmtId="0" fontId="86" fillId="0" borderId="67" xfId="0" applyFont="1" applyBorder="1" applyAlignment="1">
      <alignment horizontal="center" vertical="center" textRotation="255"/>
    </xf>
    <xf numFmtId="0" fontId="86" fillId="0" borderId="109" xfId="0" applyFont="1" applyBorder="1" applyAlignment="1">
      <alignment horizontal="center" vertical="center" textRotation="255" wrapText="1"/>
    </xf>
    <xf numFmtId="0" fontId="86" fillId="0" borderId="66" xfId="0" applyFont="1" applyBorder="1" applyAlignment="1">
      <alignment horizontal="center" vertical="center" textRotation="255" wrapText="1"/>
    </xf>
    <xf numFmtId="0" fontId="86" fillId="0" borderId="67" xfId="0" applyFont="1" applyBorder="1" applyAlignment="1">
      <alignment horizontal="center" vertical="center" textRotation="255" wrapText="1"/>
    </xf>
    <xf numFmtId="0" fontId="30" fillId="32" borderId="172" xfId="0" applyFont="1" applyFill="1" applyBorder="1" applyAlignment="1">
      <alignment horizontal="center" vertical="center" textRotation="255"/>
    </xf>
    <xf numFmtId="0" fontId="30" fillId="32" borderId="111" xfId="0" applyFont="1" applyFill="1" applyBorder="1" applyAlignment="1">
      <alignment horizontal="center" vertical="center" textRotation="255"/>
    </xf>
    <xf numFmtId="0" fontId="30" fillId="32" borderId="112" xfId="0" applyFont="1" applyFill="1" applyBorder="1" applyAlignment="1">
      <alignment horizontal="center" vertical="center" textRotation="255"/>
    </xf>
    <xf numFmtId="0" fontId="30" fillId="0" borderId="83" xfId="0" applyFont="1" applyBorder="1" applyAlignment="1">
      <alignment horizontal="center" vertical="center" textRotation="255"/>
    </xf>
    <xf numFmtId="0" fontId="30" fillId="0" borderId="79" xfId="0" applyFont="1" applyBorder="1" applyAlignment="1">
      <alignment horizontal="center" vertical="center" textRotation="255"/>
    </xf>
    <xf numFmtId="0" fontId="30" fillId="0" borderId="44" xfId="0" applyFont="1" applyBorder="1" applyAlignment="1">
      <alignment horizontal="center" vertical="center" textRotation="255"/>
    </xf>
    <xf numFmtId="0" fontId="30" fillId="0" borderId="43" xfId="0" applyFont="1" applyBorder="1" applyAlignment="1">
      <alignment horizontal="center" vertical="center" textRotation="255"/>
    </xf>
    <xf numFmtId="0" fontId="49" fillId="0" borderId="172" xfId="0" applyFont="1" applyBorder="1" applyAlignment="1">
      <alignment horizontal="center" vertical="center" textRotation="255"/>
    </xf>
    <xf numFmtId="0" fontId="49" fillId="0" borderId="111" xfId="0" applyFont="1" applyBorder="1" applyAlignment="1">
      <alignment horizontal="center" vertical="center" textRotation="255"/>
    </xf>
    <xf numFmtId="0" fontId="49" fillId="0" borderId="112" xfId="0" applyFont="1" applyBorder="1" applyAlignment="1">
      <alignment horizontal="center" vertical="center" textRotation="255"/>
    </xf>
    <xf numFmtId="0" fontId="10" fillId="0" borderId="109" xfId="0" applyFont="1" applyBorder="1" applyAlignment="1">
      <alignment horizontal="center" vertical="center" textRotation="255"/>
    </xf>
    <xf numFmtId="0" fontId="30" fillId="0" borderId="83" xfId="0" applyFont="1" applyBorder="1" applyAlignment="1">
      <alignment horizontal="center" vertical="center"/>
    </xf>
    <xf numFmtId="0" fontId="0" fillId="0" borderId="79" xfId="0" applyBorder="1"/>
    <xf numFmtId="0" fontId="0" fillId="0" borderId="44" xfId="0" applyBorder="1"/>
    <xf numFmtId="0" fontId="0" fillId="0" borderId="43" xfId="0" applyBorder="1"/>
    <xf numFmtId="0" fontId="30" fillId="0" borderId="44" xfId="0" applyFont="1" applyBorder="1" applyAlignment="1">
      <alignment horizontal="center" vertical="top"/>
    </xf>
    <xf numFmtId="0" fontId="0" fillId="0" borderId="113" xfId="0" applyBorder="1"/>
    <xf numFmtId="0" fontId="0" fillId="0" borderId="25" xfId="0" applyBorder="1"/>
    <xf numFmtId="0" fontId="29" fillId="0" borderId="172" xfId="0" applyFont="1" applyBorder="1" applyAlignment="1">
      <alignment horizontal="center" vertical="center" textRotation="255"/>
    </xf>
    <xf numFmtId="0" fontId="29" fillId="0" borderId="111" xfId="0" applyFont="1" applyBorder="1" applyAlignment="1">
      <alignment horizontal="center" vertical="center" textRotation="255"/>
    </xf>
    <xf numFmtId="0" fontId="29" fillId="0" borderId="112" xfId="0" applyFont="1" applyBorder="1" applyAlignment="1">
      <alignment horizontal="center" vertical="center" textRotation="255"/>
    </xf>
    <xf numFmtId="38" fontId="14" fillId="25" borderId="14" xfId="34" applyFont="1" applyFill="1" applyBorder="1" applyAlignment="1">
      <alignment vertical="center"/>
    </xf>
    <xf numFmtId="38" fontId="14" fillId="25" borderId="15" xfId="34" applyFont="1" applyFill="1" applyBorder="1" applyAlignment="1">
      <alignment vertical="center"/>
    </xf>
    <xf numFmtId="38" fontId="14" fillId="25" borderId="177" xfId="34" applyFont="1" applyFill="1" applyBorder="1" applyAlignment="1">
      <alignment vertical="center"/>
    </xf>
    <xf numFmtId="0" fontId="45" fillId="32" borderId="172" xfId="0" applyFont="1" applyFill="1" applyBorder="1" applyAlignment="1">
      <alignment horizontal="center" vertical="center" textRotation="255"/>
    </xf>
    <xf numFmtId="0" fontId="45" fillId="32" borderId="111" xfId="0" applyFont="1" applyFill="1" applyBorder="1" applyAlignment="1">
      <alignment horizontal="center" vertical="center" textRotation="255"/>
    </xf>
    <xf numFmtId="0" fontId="45" fillId="32" borderId="112" xfId="0" applyFont="1" applyFill="1" applyBorder="1" applyAlignment="1">
      <alignment horizontal="center" vertical="center" textRotation="255"/>
    </xf>
    <xf numFmtId="38" fontId="19" fillId="0" borderId="114" xfId="0" applyNumberFormat="1" applyFont="1" applyBorder="1" applyAlignment="1">
      <alignment horizontal="center" vertical="center"/>
    </xf>
    <xf numFmtId="38" fontId="19" fillId="0" borderId="110" xfId="0" applyNumberFormat="1" applyFont="1" applyBorder="1" applyAlignment="1">
      <alignment horizontal="center" vertical="center"/>
    </xf>
    <xf numFmtId="38" fontId="13" fillId="0" borderId="109" xfId="0" applyNumberFormat="1" applyFont="1" applyBorder="1" applyAlignment="1">
      <alignment horizontal="center" vertical="center" textRotation="255"/>
    </xf>
    <xf numFmtId="38" fontId="13" fillId="0" borderId="66" xfId="0" applyNumberFormat="1" applyFont="1" applyBorder="1" applyAlignment="1">
      <alignment horizontal="center" vertical="center" textRotation="255"/>
    </xf>
    <xf numFmtId="38" fontId="13" fillId="0" borderId="67" xfId="0" applyNumberFormat="1" applyFont="1" applyBorder="1" applyAlignment="1">
      <alignment horizontal="center" vertical="center" textRotation="255"/>
    </xf>
    <xf numFmtId="38" fontId="10" fillId="0" borderId="109" xfId="0" applyNumberFormat="1" applyFont="1" applyBorder="1" applyAlignment="1">
      <alignment horizontal="center" vertical="center" textRotation="255"/>
    </xf>
    <xf numFmtId="38" fontId="10" fillId="0" borderId="66" xfId="0" applyNumberFormat="1" applyFont="1" applyBorder="1" applyAlignment="1">
      <alignment horizontal="center" vertical="center" textRotation="255"/>
    </xf>
    <xf numFmtId="38" fontId="10" fillId="0" borderId="67" xfId="0" applyNumberFormat="1" applyFont="1" applyBorder="1" applyAlignment="1">
      <alignment horizontal="center" vertical="center" textRotation="255"/>
    </xf>
    <xf numFmtId="38" fontId="14" fillId="25" borderId="14" xfId="34" applyFont="1" applyFill="1" applyBorder="1" applyAlignment="1">
      <alignment horizontal="center" vertical="center"/>
    </xf>
    <xf numFmtId="38" fontId="14" fillId="25" borderId="15" xfId="34" applyFont="1" applyFill="1" applyBorder="1" applyAlignment="1">
      <alignment horizontal="center" vertical="center"/>
    </xf>
    <xf numFmtId="38" fontId="14" fillId="25" borderId="177" xfId="34" applyFont="1" applyFill="1" applyBorder="1" applyAlignment="1">
      <alignment horizontal="center" vertical="center"/>
    </xf>
    <xf numFmtId="38" fontId="20" fillId="25" borderId="0" xfId="34" applyFont="1" applyFill="1" applyAlignment="1">
      <alignment horizontal="center" textRotation="255"/>
    </xf>
    <xf numFmtId="38" fontId="19" fillId="24" borderId="169" xfId="34" applyFont="1" applyFill="1" applyBorder="1" applyAlignment="1">
      <alignment horizontal="center" vertical="center"/>
    </xf>
    <xf numFmtId="38" fontId="19" fillId="24" borderId="171" xfId="34" applyFont="1" applyFill="1" applyBorder="1" applyAlignment="1">
      <alignment horizontal="center" vertical="center"/>
    </xf>
    <xf numFmtId="38" fontId="19" fillId="24" borderId="169" xfId="0" applyNumberFormat="1" applyFont="1" applyFill="1" applyBorder="1" applyAlignment="1">
      <alignment horizontal="center" vertical="center"/>
    </xf>
    <xf numFmtId="0" fontId="19" fillId="24" borderId="171" xfId="0" applyFont="1" applyFill="1" applyBorder="1" applyAlignment="1">
      <alignment horizontal="center" vertical="center"/>
    </xf>
    <xf numFmtId="38" fontId="20" fillId="34" borderId="173" xfId="34" applyFont="1" applyFill="1" applyBorder="1" applyAlignment="1">
      <alignment horizontal="center" vertical="center"/>
    </xf>
    <xf numFmtId="38" fontId="20" fillId="34" borderId="126" xfId="34" applyFont="1" applyFill="1" applyBorder="1" applyAlignment="1">
      <alignment horizontal="center" vertical="center"/>
    </xf>
    <xf numFmtId="38" fontId="20" fillId="34" borderId="113" xfId="34" applyFont="1" applyFill="1" applyBorder="1" applyAlignment="1">
      <alignment horizontal="center" vertical="center"/>
    </xf>
    <xf numFmtId="38" fontId="20" fillId="34" borderId="39" xfId="34" applyFont="1" applyFill="1" applyBorder="1" applyAlignment="1">
      <alignment horizontal="center" vertical="center"/>
    </xf>
    <xf numFmtId="0" fontId="90" fillId="34" borderId="183" xfId="0" applyFont="1" applyFill="1" applyBorder="1" applyAlignment="1">
      <alignment horizontal="center" vertical="center" textRotation="255"/>
    </xf>
    <xf numFmtId="0" fontId="90" fillId="34" borderId="184" xfId="0" applyFont="1" applyFill="1" applyBorder="1" applyAlignment="1">
      <alignment horizontal="center" vertical="center" textRotation="255"/>
    </xf>
    <xf numFmtId="0" fontId="90" fillId="34" borderId="187" xfId="0" applyFont="1" applyFill="1" applyBorder="1" applyAlignment="1">
      <alignment horizontal="center" vertical="center" textRotation="255"/>
    </xf>
    <xf numFmtId="0" fontId="30" fillId="0" borderId="185" xfId="0" applyFont="1" applyBorder="1" applyAlignment="1">
      <alignment horizontal="center" vertical="center" textRotation="255"/>
    </xf>
    <xf numFmtId="38" fontId="20" fillId="34" borderId="0" xfId="34" applyFont="1" applyFill="1" applyAlignment="1">
      <alignment horizontal="center" textRotation="255"/>
    </xf>
    <xf numFmtId="38" fontId="47" fillId="0" borderId="0" xfId="34" applyFont="1" applyAlignment="1">
      <alignment horizontal="center" vertical="center" textRotation="255"/>
    </xf>
    <xf numFmtId="0" fontId="30" fillId="0" borderId="186" xfId="0" applyFont="1" applyBorder="1" applyAlignment="1">
      <alignment horizontal="center" vertical="center" textRotation="255"/>
    </xf>
    <xf numFmtId="0" fontId="30" fillId="0" borderId="188" xfId="0" applyFont="1" applyBorder="1" applyAlignment="1">
      <alignment horizontal="center" vertical="center" textRotation="255"/>
    </xf>
    <xf numFmtId="38" fontId="1" fillId="0" borderId="169" xfId="0" applyNumberFormat="1" applyFont="1" applyBorder="1" applyAlignment="1">
      <alignment horizontal="center" vertical="center"/>
    </xf>
    <xf numFmtId="0" fontId="1" fillId="0" borderId="171" xfId="0" applyFont="1" applyBorder="1" applyAlignment="1">
      <alignment horizontal="center" vertical="center"/>
    </xf>
    <xf numFmtId="38" fontId="1" fillId="24" borderId="169" xfId="34" applyFont="1" applyFill="1" applyBorder="1" applyAlignment="1">
      <alignment horizontal="center" vertical="center"/>
    </xf>
    <xf numFmtId="38" fontId="1" fillId="24" borderId="171" xfId="34" applyFont="1" applyFill="1" applyBorder="1" applyAlignment="1">
      <alignment horizontal="center" vertical="center"/>
    </xf>
    <xf numFmtId="176" fontId="30" fillId="32" borderId="79" xfId="34" applyNumberFormat="1" applyFont="1" applyFill="1" applyBorder="1" applyAlignment="1">
      <alignment horizontal="center" vertical="center"/>
    </xf>
    <xf numFmtId="176" fontId="26" fillId="32" borderId="43" xfId="0" applyNumberFormat="1" applyFont="1" applyFill="1" applyBorder="1"/>
    <xf numFmtId="176" fontId="26" fillId="32" borderId="115" xfId="0" applyNumberFormat="1" applyFont="1" applyFill="1" applyBorder="1"/>
    <xf numFmtId="38" fontId="32" fillId="32" borderId="159" xfId="34" applyFont="1" applyFill="1" applyBorder="1" applyAlignment="1">
      <alignment horizontal="center" vertical="center"/>
    </xf>
    <xf numFmtId="38" fontId="32" fillId="32" borderId="160" xfId="34" applyFont="1" applyFill="1" applyBorder="1" applyAlignment="1">
      <alignment horizontal="center" vertical="center"/>
    </xf>
    <xf numFmtId="38" fontId="32" fillId="32" borderId="0" xfId="34" applyFont="1" applyFill="1" applyBorder="1" applyAlignment="1">
      <alignment horizontal="center" vertical="center"/>
    </xf>
    <xf numFmtId="38" fontId="32" fillId="32" borderId="150" xfId="34" applyFont="1" applyFill="1" applyBorder="1" applyAlignment="1">
      <alignment horizontal="center" vertical="center"/>
    </xf>
    <xf numFmtId="38" fontId="32" fillId="32" borderId="161" xfId="34" applyFont="1" applyFill="1" applyBorder="1" applyAlignment="1">
      <alignment horizontal="center" vertical="center"/>
    </xf>
    <xf numFmtId="38" fontId="32" fillId="32" borderId="162" xfId="34" applyFont="1" applyFill="1" applyBorder="1" applyAlignment="1">
      <alignment horizontal="center" vertical="center"/>
    </xf>
    <xf numFmtId="38" fontId="34" fillId="32" borderId="163" xfId="34" applyFont="1" applyFill="1" applyBorder="1" applyAlignment="1">
      <alignment horizontal="center" vertical="center"/>
    </xf>
    <xf numFmtId="38" fontId="34" fillId="32" borderId="164" xfId="34" applyFont="1" applyFill="1" applyBorder="1" applyAlignment="1">
      <alignment horizontal="center" vertical="center"/>
    </xf>
    <xf numFmtId="38" fontId="34" fillId="32" borderId="165" xfId="34" applyFont="1" applyFill="1" applyBorder="1" applyAlignment="1">
      <alignment horizontal="center" vertical="center"/>
    </xf>
    <xf numFmtId="38" fontId="34" fillId="32" borderId="64" xfId="34" applyFont="1" applyFill="1" applyBorder="1" applyAlignment="1">
      <alignment horizontal="center" vertical="center"/>
    </xf>
    <xf numFmtId="38" fontId="34" fillId="32" borderId="166" xfId="34" applyFont="1" applyFill="1" applyBorder="1" applyAlignment="1">
      <alignment horizontal="center" vertical="center"/>
    </xf>
    <xf numFmtId="38" fontId="34" fillId="32" borderId="167" xfId="34" applyFont="1" applyFill="1" applyBorder="1" applyAlignment="1">
      <alignment horizontal="center" vertical="center"/>
    </xf>
    <xf numFmtId="38" fontId="73" fillId="32" borderId="83" xfId="34" applyFont="1" applyFill="1" applyBorder="1" applyAlignment="1">
      <alignment horizontal="center" vertical="center"/>
    </xf>
    <xf numFmtId="38" fontId="73" fillId="32" borderId="78" xfId="34" applyFont="1" applyFill="1" applyBorder="1" applyAlignment="1">
      <alignment horizontal="center" vertical="center"/>
    </xf>
    <xf numFmtId="38" fontId="73" fillId="32" borderId="44" xfId="34" applyFont="1" applyFill="1" applyBorder="1" applyAlignment="1">
      <alignment horizontal="center" vertical="center"/>
    </xf>
    <xf numFmtId="38" fontId="73" fillId="32" borderId="0" xfId="34" applyFont="1" applyFill="1" applyBorder="1" applyAlignment="1">
      <alignment horizontal="center" vertical="center"/>
    </xf>
    <xf numFmtId="38" fontId="73" fillId="32" borderId="45" xfId="34" applyFont="1" applyFill="1" applyBorder="1" applyAlignment="1">
      <alignment horizontal="center" vertical="center"/>
    </xf>
    <xf numFmtId="38" fontId="73" fillId="32" borderId="161" xfId="34" applyFont="1" applyFill="1" applyBorder="1" applyAlignment="1">
      <alignment horizontal="center" vertical="center"/>
    </xf>
    <xf numFmtId="38" fontId="9" fillId="32" borderId="85" xfId="34" applyFont="1" applyFill="1" applyBorder="1" applyAlignment="1">
      <alignment horizontal="left" vertical="center"/>
    </xf>
    <xf numFmtId="38" fontId="9" fillId="32" borderId="64" xfId="34" applyFont="1" applyFill="1" applyBorder="1" applyAlignment="1">
      <alignment horizontal="left" vertical="center"/>
    </xf>
    <xf numFmtId="38" fontId="9" fillId="32" borderId="167" xfId="34" applyFont="1" applyFill="1" applyBorder="1" applyAlignment="1">
      <alignment horizontal="left" vertical="center"/>
    </xf>
    <xf numFmtId="38" fontId="74" fillId="32" borderId="78" xfId="34" applyFont="1" applyFill="1" applyBorder="1" applyAlignment="1">
      <alignment horizontal="center" vertical="center"/>
    </xf>
    <xf numFmtId="38" fontId="74" fillId="32" borderId="85" xfId="34" applyFont="1" applyFill="1" applyBorder="1" applyAlignment="1">
      <alignment horizontal="center" vertical="center"/>
    </xf>
    <xf numFmtId="38" fontId="74" fillId="32" borderId="0" xfId="34" applyFont="1" applyFill="1" applyBorder="1" applyAlignment="1">
      <alignment horizontal="center" vertical="center"/>
    </xf>
    <xf numFmtId="38" fontId="74" fillId="32" borderId="64" xfId="34" applyFont="1" applyFill="1" applyBorder="1" applyAlignment="1">
      <alignment horizontal="center" vertical="center"/>
    </xf>
    <xf numFmtId="38" fontId="74" fillId="32" borderId="161" xfId="34" applyFont="1" applyFill="1" applyBorder="1" applyAlignment="1">
      <alignment horizontal="center" vertical="center"/>
    </xf>
    <xf numFmtId="38" fontId="74" fillId="32" borderId="167" xfId="34" applyFont="1" applyFill="1" applyBorder="1" applyAlignment="1">
      <alignment horizontal="center" vertical="center"/>
    </xf>
    <xf numFmtId="38" fontId="28" fillId="32" borderId="85" xfId="34" applyFont="1" applyFill="1" applyBorder="1" applyAlignment="1">
      <alignment horizontal="center" vertical="center"/>
    </xf>
    <xf numFmtId="38" fontId="28" fillId="32" borderId="64" xfId="34" applyFont="1" applyFill="1" applyBorder="1" applyAlignment="1">
      <alignment horizontal="center" vertical="center"/>
    </xf>
    <xf numFmtId="38" fontId="28" fillId="32" borderId="167" xfId="34" applyFont="1" applyFill="1" applyBorder="1" applyAlignment="1">
      <alignment horizontal="center" vertical="center"/>
    </xf>
    <xf numFmtId="58" fontId="30" fillId="32" borderId="74" xfId="34" applyNumberFormat="1" applyFont="1" applyFill="1" applyBorder="1" applyAlignment="1">
      <alignment horizontal="center" vertical="center"/>
    </xf>
    <xf numFmtId="58" fontId="30" fillId="32" borderId="78" xfId="34" applyNumberFormat="1" applyFont="1" applyFill="1" applyBorder="1" applyAlignment="1">
      <alignment horizontal="center" vertical="center"/>
    </xf>
    <xf numFmtId="58" fontId="30" fillId="32" borderId="149" xfId="34" applyNumberFormat="1" applyFont="1" applyFill="1" applyBorder="1" applyAlignment="1">
      <alignment horizontal="center" vertical="center"/>
    </xf>
    <xf numFmtId="58" fontId="30" fillId="32" borderId="59" xfId="34" applyNumberFormat="1" applyFont="1" applyFill="1" applyBorder="1" applyAlignment="1">
      <alignment horizontal="center" vertical="center"/>
    </xf>
    <xf numFmtId="58" fontId="30" fillId="32" borderId="0" xfId="34" applyNumberFormat="1" applyFont="1" applyFill="1" applyBorder="1" applyAlignment="1">
      <alignment horizontal="center" vertical="center"/>
    </xf>
    <xf numFmtId="58" fontId="30" fillId="32" borderId="150" xfId="34" applyNumberFormat="1" applyFont="1" applyFill="1" applyBorder="1" applyAlignment="1">
      <alignment horizontal="center" vertical="center"/>
    </xf>
    <xf numFmtId="58" fontId="30" fillId="32" borderId="168" xfId="34" applyNumberFormat="1" applyFont="1" applyFill="1" applyBorder="1" applyAlignment="1">
      <alignment horizontal="center" vertical="center"/>
    </xf>
    <xf numFmtId="58" fontId="30" fillId="32" borderId="161" xfId="34" applyNumberFormat="1" applyFont="1" applyFill="1" applyBorder="1" applyAlignment="1">
      <alignment horizontal="center" vertical="center"/>
    </xf>
    <xf numFmtId="58" fontId="30" fillId="32" borderId="162" xfId="34" applyNumberFormat="1" applyFont="1" applyFill="1" applyBorder="1" applyAlignment="1">
      <alignment horizontal="center" vertical="center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45" xr:uid="{00000000-0005-0000-0000-000022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山口県折込一覧表10.2" xfId="43" xr:uid="{00000000-0005-0000-0000-00002D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590550</xdr:colOff>
      <xdr:row>92</xdr:row>
      <xdr:rowOff>9525</xdr:rowOff>
    </xdr:from>
    <xdr:to>
      <xdr:col>19</xdr:col>
      <xdr:colOff>733425</xdr:colOff>
      <xdr:row>94</xdr:row>
      <xdr:rowOff>0</xdr:rowOff>
    </xdr:to>
    <xdr:pic>
      <xdr:nvPicPr>
        <xdr:cNvPr id="26072" name="Picture 6" descr="名称未設定-6">
          <a:extLst>
            <a:ext uri="{FF2B5EF4-FFF2-40B4-BE49-F238E27FC236}">
              <a16:creationId xmlns:a16="http://schemas.microsoft.com/office/drawing/2014/main" id="{6A578BC3-FC88-9938-E169-CB264C80D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8600" y="18669000"/>
          <a:ext cx="15430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1745" name="Text Box 1">
          <a:extLst>
            <a:ext uri="{FF2B5EF4-FFF2-40B4-BE49-F238E27FC236}">
              <a16:creationId xmlns:a16="http://schemas.microsoft.com/office/drawing/2014/main" id="{A6EEDDC2-9064-29BB-47F4-44B5B1FF3A53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1746" name="Text Box 2">
          <a:extLst>
            <a:ext uri="{FF2B5EF4-FFF2-40B4-BE49-F238E27FC236}">
              <a16:creationId xmlns:a16="http://schemas.microsoft.com/office/drawing/2014/main" id="{B915D273-FD5B-79C7-8DE3-21B504E8FCDD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1750" name="Text Box 6">
          <a:extLst>
            <a:ext uri="{FF2B5EF4-FFF2-40B4-BE49-F238E27FC236}">
              <a16:creationId xmlns:a16="http://schemas.microsoft.com/office/drawing/2014/main" id="{0ACCC25A-4482-E306-24F0-C7E944B7BED9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1751" name="Text Box 7">
          <a:extLst>
            <a:ext uri="{FF2B5EF4-FFF2-40B4-BE49-F238E27FC236}">
              <a16:creationId xmlns:a16="http://schemas.microsoft.com/office/drawing/2014/main" id="{796C9D01-BB4D-8ECD-22E9-358640332929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4629" name="Line 10">
          <a:extLst>
            <a:ext uri="{FF2B5EF4-FFF2-40B4-BE49-F238E27FC236}">
              <a16:creationId xmlns:a16="http://schemas.microsoft.com/office/drawing/2014/main" id="{75E5BFC8-1581-545A-D3BC-1DF33963EA8C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4630" name="Line 12">
          <a:extLst>
            <a:ext uri="{FF2B5EF4-FFF2-40B4-BE49-F238E27FC236}">
              <a16:creationId xmlns:a16="http://schemas.microsoft.com/office/drawing/2014/main" id="{5AFC8760-2C51-0FE0-7A49-740C9B7FDBCA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4631" name="Line 13">
          <a:extLst>
            <a:ext uri="{FF2B5EF4-FFF2-40B4-BE49-F238E27FC236}">
              <a16:creationId xmlns:a16="http://schemas.microsoft.com/office/drawing/2014/main" id="{4DA4B55A-5708-43C9-E830-3385DC3B9A44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1759" name="Text Box 15">
          <a:extLst>
            <a:ext uri="{FF2B5EF4-FFF2-40B4-BE49-F238E27FC236}">
              <a16:creationId xmlns:a16="http://schemas.microsoft.com/office/drawing/2014/main" id="{FC64D9D7-61CA-76FE-75D8-1A116E9DE8BF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31760" name="Text Box 16">
          <a:extLst>
            <a:ext uri="{FF2B5EF4-FFF2-40B4-BE49-F238E27FC236}">
              <a16:creationId xmlns:a16="http://schemas.microsoft.com/office/drawing/2014/main" id="{A62BECD7-22A8-E0EC-B49E-649036203EBB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1761" name="Text Box 17">
          <a:extLst>
            <a:ext uri="{FF2B5EF4-FFF2-40B4-BE49-F238E27FC236}">
              <a16:creationId xmlns:a16="http://schemas.microsoft.com/office/drawing/2014/main" id="{F944A11C-002E-FA2F-D804-1033103F11A4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1762" name="Text Box 18">
          <a:extLst>
            <a:ext uri="{FF2B5EF4-FFF2-40B4-BE49-F238E27FC236}">
              <a16:creationId xmlns:a16="http://schemas.microsoft.com/office/drawing/2014/main" id="{845EBBE1-7778-D14A-EB9C-83171613D778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1772" name="Text Box 28">
          <a:extLst>
            <a:ext uri="{FF2B5EF4-FFF2-40B4-BE49-F238E27FC236}">
              <a16:creationId xmlns:a16="http://schemas.microsoft.com/office/drawing/2014/main" id="{34077768-1CAF-8C23-8AAD-378D5294934D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31773" name="Text Box 29">
          <a:extLst>
            <a:ext uri="{FF2B5EF4-FFF2-40B4-BE49-F238E27FC236}">
              <a16:creationId xmlns:a16="http://schemas.microsoft.com/office/drawing/2014/main" id="{73D8250C-6A64-5267-6720-EC6325A6B176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1774" name="Text Box 30">
          <a:extLst>
            <a:ext uri="{FF2B5EF4-FFF2-40B4-BE49-F238E27FC236}">
              <a16:creationId xmlns:a16="http://schemas.microsoft.com/office/drawing/2014/main" id="{BE69AECB-F100-3F18-8270-30A172C73ED7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1775" name="Text Box 31">
          <a:extLst>
            <a:ext uri="{FF2B5EF4-FFF2-40B4-BE49-F238E27FC236}">
              <a16:creationId xmlns:a16="http://schemas.microsoft.com/office/drawing/2014/main" id="{AEBD1098-24B9-6A87-5443-92E9DAA1363A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84640" name="AutoShape 38">
          <a:extLst>
            <a:ext uri="{FF2B5EF4-FFF2-40B4-BE49-F238E27FC236}">
              <a16:creationId xmlns:a16="http://schemas.microsoft.com/office/drawing/2014/main" id="{3B9F8F7D-998D-3911-E3F9-CDB5B681DFA1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84641" name="AutoShape 39">
          <a:extLst>
            <a:ext uri="{FF2B5EF4-FFF2-40B4-BE49-F238E27FC236}">
              <a16:creationId xmlns:a16="http://schemas.microsoft.com/office/drawing/2014/main" id="{17F0D302-A84B-813D-D2E8-8F739AD71632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84642" name="AutoShape 40">
          <a:extLst>
            <a:ext uri="{FF2B5EF4-FFF2-40B4-BE49-F238E27FC236}">
              <a16:creationId xmlns:a16="http://schemas.microsoft.com/office/drawing/2014/main" id="{FA8BBB20-FC04-7FC7-0BBA-B532C7CDA29C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31786" name="Text Box 42">
          <a:extLst>
            <a:ext uri="{FF2B5EF4-FFF2-40B4-BE49-F238E27FC236}">
              <a16:creationId xmlns:a16="http://schemas.microsoft.com/office/drawing/2014/main" id="{E595B22D-235D-A835-384D-C0DD3AD6A143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31787" name="Text Box 43">
          <a:extLst>
            <a:ext uri="{FF2B5EF4-FFF2-40B4-BE49-F238E27FC236}">
              <a16:creationId xmlns:a16="http://schemas.microsoft.com/office/drawing/2014/main" id="{F68E2066-1534-F8F0-CBA2-7032F59BE9C0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31790" name="Text Box 46">
          <a:extLst>
            <a:ext uri="{FF2B5EF4-FFF2-40B4-BE49-F238E27FC236}">
              <a16:creationId xmlns:a16="http://schemas.microsoft.com/office/drawing/2014/main" id="{C6B21EAE-84BA-D9D5-B795-533DAEC2B01B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84646" name="AutoShape 47">
          <a:extLst>
            <a:ext uri="{FF2B5EF4-FFF2-40B4-BE49-F238E27FC236}">
              <a16:creationId xmlns:a16="http://schemas.microsoft.com/office/drawing/2014/main" id="{F7EAFC1A-BC77-E06D-20D0-AC408C5DFA86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184647" name="AutoShape 48">
          <a:extLst>
            <a:ext uri="{FF2B5EF4-FFF2-40B4-BE49-F238E27FC236}">
              <a16:creationId xmlns:a16="http://schemas.microsoft.com/office/drawing/2014/main" id="{1086371D-AA4A-9DF2-7184-A6A969FAC567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31793" name="Text Box 49">
          <a:extLst>
            <a:ext uri="{FF2B5EF4-FFF2-40B4-BE49-F238E27FC236}">
              <a16:creationId xmlns:a16="http://schemas.microsoft.com/office/drawing/2014/main" id="{C8BBB88D-577C-E315-5DE7-541CC80986BD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184649" name="AutoShape 50">
          <a:extLst>
            <a:ext uri="{FF2B5EF4-FFF2-40B4-BE49-F238E27FC236}">
              <a16:creationId xmlns:a16="http://schemas.microsoft.com/office/drawing/2014/main" id="{5BFA0EE6-30A9-EA94-CFA5-61E6ACCC0209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184650" name="AutoShape 51">
          <a:extLst>
            <a:ext uri="{FF2B5EF4-FFF2-40B4-BE49-F238E27FC236}">
              <a16:creationId xmlns:a16="http://schemas.microsoft.com/office/drawing/2014/main" id="{F0EC5D45-7CA3-7B38-B587-B58E75611E0F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31796" name="Text Box 52">
          <a:extLst>
            <a:ext uri="{FF2B5EF4-FFF2-40B4-BE49-F238E27FC236}">
              <a16:creationId xmlns:a16="http://schemas.microsoft.com/office/drawing/2014/main" id="{1C3DDD86-C717-B927-853F-4D490E2F7FE0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184652" name="AutoShape 53">
          <a:extLst>
            <a:ext uri="{FF2B5EF4-FFF2-40B4-BE49-F238E27FC236}">
              <a16:creationId xmlns:a16="http://schemas.microsoft.com/office/drawing/2014/main" id="{BADB87D2-3719-43DD-18A8-1B4C60611BBC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184653" name="AutoShape 54">
          <a:extLst>
            <a:ext uri="{FF2B5EF4-FFF2-40B4-BE49-F238E27FC236}">
              <a16:creationId xmlns:a16="http://schemas.microsoft.com/office/drawing/2014/main" id="{C3589E75-804E-93D6-8AA3-1F00FCEF881C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31799" name="Text Box 55">
          <a:extLst>
            <a:ext uri="{FF2B5EF4-FFF2-40B4-BE49-F238E27FC236}">
              <a16:creationId xmlns:a16="http://schemas.microsoft.com/office/drawing/2014/main" id="{9841684E-6BB5-ACD5-B067-A0803FBBDDD3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1805" name="Text Box 61">
          <a:extLst>
            <a:ext uri="{FF2B5EF4-FFF2-40B4-BE49-F238E27FC236}">
              <a16:creationId xmlns:a16="http://schemas.microsoft.com/office/drawing/2014/main" id="{D5C12358-4819-86BF-B8FA-29D9B15ACF46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1806" name="Text Box 62">
          <a:extLst>
            <a:ext uri="{FF2B5EF4-FFF2-40B4-BE49-F238E27FC236}">
              <a16:creationId xmlns:a16="http://schemas.microsoft.com/office/drawing/2014/main" id="{317142E6-75B3-7476-0C65-3CDB69F73883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4657" name="Line 64">
          <a:extLst>
            <a:ext uri="{FF2B5EF4-FFF2-40B4-BE49-F238E27FC236}">
              <a16:creationId xmlns:a16="http://schemas.microsoft.com/office/drawing/2014/main" id="{D40CBA7C-E757-02BB-5C6A-B3757CCFD1F1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4658" name="Line 66">
          <a:extLst>
            <a:ext uri="{FF2B5EF4-FFF2-40B4-BE49-F238E27FC236}">
              <a16:creationId xmlns:a16="http://schemas.microsoft.com/office/drawing/2014/main" id="{19C18FF7-7B84-87FD-0E76-520FC7481D2C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4659" name="Line 69">
          <a:extLst>
            <a:ext uri="{FF2B5EF4-FFF2-40B4-BE49-F238E27FC236}">
              <a16:creationId xmlns:a16="http://schemas.microsoft.com/office/drawing/2014/main" id="{C01E7E7E-D8B5-7F3B-B0D9-AA8E7C89C901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1815" name="Text Box 71">
          <a:extLst>
            <a:ext uri="{FF2B5EF4-FFF2-40B4-BE49-F238E27FC236}">
              <a16:creationId xmlns:a16="http://schemas.microsoft.com/office/drawing/2014/main" id="{141B9F74-5AF7-EB5D-BBE8-02D4E44E499C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1816" name="Text Box 72">
          <a:extLst>
            <a:ext uri="{FF2B5EF4-FFF2-40B4-BE49-F238E27FC236}">
              <a16:creationId xmlns:a16="http://schemas.microsoft.com/office/drawing/2014/main" id="{2FB1BA52-1CE6-926F-2B49-DAACA7BF07F2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31822" name="Text Box 78">
          <a:extLst>
            <a:ext uri="{FF2B5EF4-FFF2-40B4-BE49-F238E27FC236}">
              <a16:creationId xmlns:a16="http://schemas.microsoft.com/office/drawing/2014/main" id="{79E5BA35-3C07-290B-C927-1D6F6F95D49E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31823" name="Text Box 79">
          <a:extLst>
            <a:ext uri="{FF2B5EF4-FFF2-40B4-BE49-F238E27FC236}">
              <a16:creationId xmlns:a16="http://schemas.microsoft.com/office/drawing/2014/main" id="{E26C6A3A-DDA5-2F2D-76DD-8974F2701EDD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17</xdr:col>
      <xdr:colOff>723900</xdr:colOff>
      <xdr:row>54</xdr:row>
      <xdr:rowOff>57150</xdr:rowOff>
    </xdr:from>
    <xdr:to>
      <xdr:col>20</xdr:col>
      <xdr:colOff>57150</xdr:colOff>
      <xdr:row>55</xdr:row>
      <xdr:rowOff>247650</xdr:rowOff>
    </xdr:to>
    <xdr:pic>
      <xdr:nvPicPr>
        <xdr:cNvPr id="184664" name="Picture 80" descr="名称未設定-6">
          <a:extLst>
            <a:ext uri="{FF2B5EF4-FFF2-40B4-BE49-F238E27FC236}">
              <a16:creationId xmlns:a16="http://schemas.microsoft.com/office/drawing/2014/main" id="{C47283D7-09EE-F7FC-471C-2723849C2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11025" y="9363075"/>
          <a:ext cx="14287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" name="Text Box 69">
          <a:extLst>
            <a:ext uri="{FF2B5EF4-FFF2-40B4-BE49-F238E27FC236}">
              <a16:creationId xmlns:a16="http://schemas.microsoft.com/office/drawing/2014/main" id="{28896F7B-DFBB-4D84-85E2-50E06B9473A6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9698" name="Text Box 2">
          <a:extLst>
            <a:ext uri="{FF2B5EF4-FFF2-40B4-BE49-F238E27FC236}">
              <a16:creationId xmlns:a16="http://schemas.microsoft.com/office/drawing/2014/main" id="{83D13996-7020-751C-70F7-9392AA122B96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9699" name="Text Box 3">
          <a:extLst>
            <a:ext uri="{FF2B5EF4-FFF2-40B4-BE49-F238E27FC236}">
              <a16:creationId xmlns:a16="http://schemas.microsoft.com/office/drawing/2014/main" id="{E8BF6A38-9A9B-6A42-CC87-AF1F22582490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9704" name="Text Box 8">
          <a:extLst>
            <a:ext uri="{FF2B5EF4-FFF2-40B4-BE49-F238E27FC236}">
              <a16:creationId xmlns:a16="http://schemas.microsoft.com/office/drawing/2014/main" id="{FC3D0A87-6DC7-A705-4000-595CD16DFE6B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9705" name="Text Box 9">
          <a:extLst>
            <a:ext uri="{FF2B5EF4-FFF2-40B4-BE49-F238E27FC236}">
              <a16:creationId xmlns:a16="http://schemas.microsoft.com/office/drawing/2014/main" id="{284296D0-638A-E917-78BB-8AFF839D8015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5658" name="Line 12">
          <a:extLst>
            <a:ext uri="{FF2B5EF4-FFF2-40B4-BE49-F238E27FC236}">
              <a16:creationId xmlns:a16="http://schemas.microsoft.com/office/drawing/2014/main" id="{2DF399C7-BE11-3B96-FCF5-2968D9A09E3E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5659" name="Line 14">
          <a:extLst>
            <a:ext uri="{FF2B5EF4-FFF2-40B4-BE49-F238E27FC236}">
              <a16:creationId xmlns:a16="http://schemas.microsoft.com/office/drawing/2014/main" id="{B14FC25A-EF33-FC43-8EDC-477E781A5E5C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5660" name="Line 15">
          <a:extLst>
            <a:ext uri="{FF2B5EF4-FFF2-40B4-BE49-F238E27FC236}">
              <a16:creationId xmlns:a16="http://schemas.microsoft.com/office/drawing/2014/main" id="{964D3D33-72D5-4821-68A1-0E10A22FB586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9713" name="Text Box 17">
          <a:extLst>
            <a:ext uri="{FF2B5EF4-FFF2-40B4-BE49-F238E27FC236}">
              <a16:creationId xmlns:a16="http://schemas.microsoft.com/office/drawing/2014/main" id="{0E0CD77F-1DA8-3633-2631-E4814C2B9936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9714" name="Text Box 18">
          <a:extLst>
            <a:ext uri="{FF2B5EF4-FFF2-40B4-BE49-F238E27FC236}">
              <a16:creationId xmlns:a16="http://schemas.microsoft.com/office/drawing/2014/main" id="{BBDC5700-5B0C-EE11-B4B4-3B0CE7C0A2AC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9715" name="Text Box 19">
          <a:extLst>
            <a:ext uri="{FF2B5EF4-FFF2-40B4-BE49-F238E27FC236}">
              <a16:creationId xmlns:a16="http://schemas.microsoft.com/office/drawing/2014/main" id="{0B7D97A7-D4CF-A952-5FAA-DB64F67795E2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9716" name="Text Box 20">
          <a:extLst>
            <a:ext uri="{FF2B5EF4-FFF2-40B4-BE49-F238E27FC236}">
              <a16:creationId xmlns:a16="http://schemas.microsoft.com/office/drawing/2014/main" id="{42DF8CCF-A5BE-53C5-DAB3-889C11B41167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9726" name="Text Box 30">
          <a:extLst>
            <a:ext uri="{FF2B5EF4-FFF2-40B4-BE49-F238E27FC236}">
              <a16:creationId xmlns:a16="http://schemas.microsoft.com/office/drawing/2014/main" id="{5877ED86-70C1-C892-6DD4-A0CCC96514D9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9727" name="Text Box 31">
          <a:extLst>
            <a:ext uri="{FF2B5EF4-FFF2-40B4-BE49-F238E27FC236}">
              <a16:creationId xmlns:a16="http://schemas.microsoft.com/office/drawing/2014/main" id="{18CCCF90-F4B8-8F1A-81EA-4B9B0BDB5025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9728" name="Text Box 32">
          <a:extLst>
            <a:ext uri="{FF2B5EF4-FFF2-40B4-BE49-F238E27FC236}">
              <a16:creationId xmlns:a16="http://schemas.microsoft.com/office/drawing/2014/main" id="{6DAD7803-81B3-6A77-E110-F30DBE7E51CE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9729" name="Text Box 33">
          <a:extLst>
            <a:ext uri="{FF2B5EF4-FFF2-40B4-BE49-F238E27FC236}">
              <a16:creationId xmlns:a16="http://schemas.microsoft.com/office/drawing/2014/main" id="{E5BB81CD-DFBF-DC34-3851-E35E052EBDAB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85669" name="AutoShape 40">
          <a:extLst>
            <a:ext uri="{FF2B5EF4-FFF2-40B4-BE49-F238E27FC236}">
              <a16:creationId xmlns:a16="http://schemas.microsoft.com/office/drawing/2014/main" id="{40410B1A-1A99-B399-9987-2A5C5DAC2CDE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85670" name="AutoShape 41">
          <a:extLst>
            <a:ext uri="{FF2B5EF4-FFF2-40B4-BE49-F238E27FC236}">
              <a16:creationId xmlns:a16="http://schemas.microsoft.com/office/drawing/2014/main" id="{43BC379A-07B8-CFB7-8649-A5BFE5E2D3F0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85671" name="AutoShape 42">
          <a:extLst>
            <a:ext uri="{FF2B5EF4-FFF2-40B4-BE49-F238E27FC236}">
              <a16:creationId xmlns:a16="http://schemas.microsoft.com/office/drawing/2014/main" id="{2932F373-7D15-5248-8ABB-E5D53CA4F8E7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9740" name="Text Box 44">
          <a:extLst>
            <a:ext uri="{FF2B5EF4-FFF2-40B4-BE49-F238E27FC236}">
              <a16:creationId xmlns:a16="http://schemas.microsoft.com/office/drawing/2014/main" id="{58A46863-07FF-B64C-1E33-E3FDC5AA703B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29741" name="Text Box 45">
          <a:extLst>
            <a:ext uri="{FF2B5EF4-FFF2-40B4-BE49-F238E27FC236}">
              <a16:creationId xmlns:a16="http://schemas.microsoft.com/office/drawing/2014/main" id="{252A2ABC-0F1E-1E74-4259-902CB541E426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29744" name="Text Box 48">
          <a:extLst>
            <a:ext uri="{FF2B5EF4-FFF2-40B4-BE49-F238E27FC236}">
              <a16:creationId xmlns:a16="http://schemas.microsoft.com/office/drawing/2014/main" id="{5AADA0A1-78D9-FC2C-8430-6883F257B35D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85675" name="AutoShape 49">
          <a:extLst>
            <a:ext uri="{FF2B5EF4-FFF2-40B4-BE49-F238E27FC236}">
              <a16:creationId xmlns:a16="http://schemas.microsoft.com/office/drawing/2014/main" id="{2C238FEB-2531-2F62-82AF-F8381D959C8D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185676" name="AutoShape 50">
          <a:extLst>
            <a:ext uri="{FF2B5EF4-FFF2-40B4-BE49-F238E27FC236}">
              <a16:creationId xmlns:a16="http://schemas.microsoft.com/office/drawing/2014/main" id="{A4C54518-7AC1-3F60-70C3-BDA9714D4DE5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29747" name="Text Box 51">
          <a:extLst>
            <a:ext uri="{FF2B5EF4-FFF2-40B4-BE49-F238E27FC236}">
              <a16:creationId xmlns:a16="http://schemas.microsoft.com/office/drawing/2014/main" id="{60D9C31A-EF9E-DA7B-1BD9-120C88355997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185678" name="AutoShape 52">
          <a:extLst>
            <a:ext uri="{FF2B5EF4-FFF2-40B4-BE49-F238E27FC236}">
              <a16:creationId xmlns:a16="http://schemas.microsoft.com/office/drawing/2014/main" id="{F652CC5B-281E-D0BC-D943-4EFA5BD27391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185679" name="AutoShape 53">
          <a:extLst>
            <a:ext uri="{FF2B5EF4-FFF2-40B4-BE49-F238E27FC236}">
              <a16:creationId xmlns:a16="http://schemas.microsoft.com/office/drawing/2014/main" id="{16347536-2036-40D2-D5D4-40B137ECA2E5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29750" name="Text Box 54">
          <a:extLst>
            <a:ext uri="{FF2B5EF4-FFF2-40B4-BE49-F238E27FC236}">
              <a16:creationId xmlns:a16="http://schemas.microsoft.com/office/drawing/2014/main" id="{2EAA8B2F-59EC-635C-6420-27FCB2587C46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185681" name="AutoShape 55">
          <a:extLst>
            <a:ext uri="{FF2B5EF4-FFF2-40B4-BE49-F238E27FC236}">
              <a16:creationId xmlns:a16="http://schemas.microsoft.com/office/drawing/2014/main" id="{8711D6EE-96E7-4615-0D51-88842A240666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185682" name="AutoShape 56">
          <a:extLst>
            <a:ext uri="{FF2B5EF4-FFF2-40B4-BE49-F238E27FC236}">
              <a16:creationId xmlns:a16="http://schemas.microsoft.com/office/drawing/2014/main" id="{B2784AB7-46CD-9518-F3DB-E3D91CC9BA42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29753" name="Text Box 57">
          <a:extLst>
            <a:ext uri="{FF2B5EF4-FFF2-40B4-BE49-F238E27FC236}">
              <a16:creationId xmlns:a16="http://schemas.microsoft.com/office/drawing/2014/main" id="{E5BB3F4B-E0D9-C87A-DFFD-198CD95E2FEB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9759" name="Text Box 63">
          <a:extLst>
            <a:ext uri="{FF2B5EF4-FFF2-40B4-BE49-F238E27FC236}">
              <a16:creationId xmlns:a16="http://schemas.microsoft.com/office/drawing/2014/main" id="{7D8DA9AB-9292-77F3-A78D-207B4E655A9A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9760" name="Text Box 64">
          <a:extLst>
            <a:ext uri="{FF2B5EF4-FFF2-40B4-BE49-F238E27FC236}">
              <a16:creationId xmlns:a16="http://schemas.microsoft.com/office/drawing/2014/main" id="{34DB7B58-EC27-21A7-1091-108C86E09BB0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5686" name="Line 66">
          <a:extLst>
            <a:ext uri="{FF2B5EF4-FFF2-40B4-BE49-F238E27FC236}">
              <a16:creationId xmlns:a16="http://schemas.microsoft.com/office/drawing/2014/main" id="{026637EC-A049-CAAC-6B2F-865B2D8ED693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5687" name="Line 68">
          <a:extLst>
            <a:ext uri="{FF2B5EF4-FFF2-40B4-BE49-F238E27FC236}">
              <a16:creationId xmlns:a16="http://schemas.microsoft.com/office/drawing/2014/main" id="{A2A7E19A-033E-E84C-8127-6C3421C6DA98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5688" name="Line 71">
          <a:extLst>
            <a:ext uri="{FF2B5EF4-FFF2-40B4-BE49-F238E27FC236}">
              <a16:creationId xmlns:a16="http://schemas.microsoft.com/office/drawing/2014/main" id="{6F12F970-8630-23A0-44B1-37ACCC094C4C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9769" name="Text Box 73">
          <a:extLst>
            <a:ext uri="{FF2B5EF4-FFF2-40B4-BE49-F238E27FC236}">
              <a16:creationId xmlns:a16="http://schemas.microsoft.com/office/drawing/2014/main" id="{A2D89BDE-C85C-105C-41BF-81C39B217C06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9770" name="Text Box 74">
          <a:extLst>
            <a:ext uri="{FF2B5EF4-FFF2-40B4-BE49-F238E27FC236}">
              <a16:creationId xmlns:a16="http://schemas.microsoft.com/office/drawing/2014/main" id="{85221EF1-DA38-CB2D-00B8-7CE33E1C33A1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29776" name="Text Box 80">
          <a:extLst>
            <a:ext uri="{FF2B5EF4-FFF2-40B4-BE49-F238E27FC236}">
              <a16:creationId xmlns:a16="http://schemas.microsoft.com/office/drawing/2014/main" id="{2A552307-807A-27CA-53D5-A922D205B3BC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9777" name="Text Box 81">
          <a:extLst>
            <a:ext uri="{FF2B5EF4-FFF2-40B4-BE49-F238E27FC236}">
              <a16:creationId xmlns:a16="http://schemas.microsoft.com/office/drawing/2014/main" id="{61399A3C-56C9-5A3A-F74A-5DA37F0EC777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17</xdr:col>
      <xdr:colOff>723900</xdr:colOff>
      <xdr:row>54</xdr:row>
      <xdr:rowOff>28575</xdr:rowOff>
    </xdr:from>
    <xdr:to>
      <xdr:col>20</xdr:col>
      <xdr:colOff>66675</xdr:colOff>
      <xdr:row>56</xdr:row>
      <xdr:rowOff>9525</xdr:rowOff>
    </xdr:to>
    <xdr:pic>
      <xdr:nvPicPr>
        <xdr:cNvPr id="185693" name="Picture 82" descr="名称未設定-6">
          <a:extLst>
            <a:ext uri="{FF2B5EF4-FFF2-40B4-BE49-F238E27FC236}">
              <a16:creationId xmlns:a16="http://schemas.microsoft.com/office/drawing/2014/main" id="{96C3CCC0-75A0-89C5-CB8E-0C8AAA84EC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11025" y="9334500"/>
          <a:ext cx="14382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" name="Text Box 69">
          <a:extLst>
            <a:ext uri="{FF2B5EF4-FFF2-40B4-BE49-F238E27FC236}">
              <a16:creationId xmlns:a16="http://schemas.microsoft.com/office/drawing/2014/main" id="{A482B840-9E36-4673-946A-02439312E3AA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F63AA629-0653-4ED3-9F6D-42D4D2EEE7EB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FFF26FEE-A866-4413-876E-F1B598E0D935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E440435-5E4C-4573-97EE-DC8B1F762808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id="{E6C16277-D6CC-489B-B97E-3D70DE41E9CF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6" name="Line 12">
          <a:extLst>
            <a:ext uri="{FF2B5EF4-FFF2-40B4-BE49-F238E27FC236}">
              <a16:creationId xmlns:a16="http://schemas.microsoft.com/office/drawing/2014/main" id="{B583B32B-5020-4528-B5AE-A166456570FA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7" name="Line 14">
          <a:extLst>
            <a:ext uri="{FF2B5EF4-FFF2-40B4-BE49-F238E27FC236}">
              <a16:creationId xmlns:a16="http://schemas.microsoft.com/office/drawing/2014/main" id="{B550748F-70E0-437B-B3F5-48A23A4FAF9B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8" name="Line 15">
          <a:extLst>
            <a:ext uri="{FF2B5EF4-FFF2-40B4-BE49-F238E27FC236}">
              <a16:creationId xmlns:a16="http://schemas.microsoft.com/office/drawing/2014/main" id="{011524D1-1D94-48D6-A5AE-AEA8438B04F3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9" name="Text Box 17">
          <a:extLst>
            <a:ext uri="{FF2B5EF4-FFF2-40B4-BE49-F238E27FC236}">
              <a16:creationId xmlns:a16="http://schemas.microsoft.com/office/drawing/2014/main" id="{0F8D6E6E-523C-45F1-94EC-AB0B536EB14B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10" name="Text Box 18">
          <a:extLst>
            <a:ext uri="{FF2B5EF4-FFF2-40B4-BE49-F238E27FC236}">
              <a16:creationId xmlns:a16="http://schemas.microsoft.com/office/drawing/2014/main" id="{E365C6E4-42DF-47C3-9C3D-626F0FE0DBD8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11" name="Text Box 19">
          <a:extLst>
            <a:ext uri="{FF2B5EF4-FFF2-40B4-BE49-F238E27FC236}">
              <a16:creationId xmlns:a16="http://schemas.microsoft.com/office/drawing/2014/main" id="{827864F2-E0C4-4999-9EB1-337EF5868EFC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12" name="Text Box 20">
          <a:extLst>
            <a:ext uri="{FF2B5EF4-FFF2-40B4-BE49-F238E27FC236}">
              <a16:creationId xmlns:a16="http://schemas.microsoft.com/office/drawing/2014/main" id="{3D8087F2-BA8D-4D30-A77F-8BEC081DCA83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13" name="Text Box 30">
          <a:extLst>
            <a:ext uri="{FF2B5EF4-FFF2-40B4-BE49-F238E27FC236}">
              <a16:creationId xmlns:a16="http://schemas.microsoft.com/office/drawing/2014/main" id="{90DB352D-D302-458D-808B-A77B4101C526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14" name="Text Box 31">
          <a:extLst>
            <a:ext uri="{FF2B5EF4-FFF2-40B4-BE49-F238E27FC236}">
              <a16:creationId xmlns:a16="http://schemas.microsoft.com/office/drawing/2014/main" id="{34DE3D73-C597-4A47-8348-BDD9715E624B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15" name="Text Box 32">
          <a:extLst>
            <a:ext uri="{FF2B5EF4-FFF2-40B4-BE49-F238E27FC236}">
              <a16:creationId xmlns:a16="http://schemas.microsoft.com/office/drawing/2014/main" id="{87577E4C-8BDC-440B-9331-FE7083020FFB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16" name="Text Box 33">
          <a:extLst>
            <a:ext uri="{FF2B5EF4-FFF2-40B4-BE49-F238E27FC236}">
              <a16:creationId xmlns:a16="http://schemas.microsoft.com/office/drawing/2014/main" id="{270E1435-4BA8-4A14-9324-7AE87E88266F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7" name="AutoShape 40">
          <a:extLst>
            <a:ext uri="{FF2B5EF4-FFF2-40B4-BE49-F238E27FC236}">
              <a16:creationId xmlns:a16="http://schemas.microsoft.com/office/drawing/2014/main" id="{7E8E33C3-A7B1-4A15-A4AF-0B6263F84BFC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8" name="AutoShape 41">
          <a:extLst>
            <a:ext uri="{FF2B5EF4-FFF2-40B4-BE49-F238E27FC236}">
              <a16:creationId xmlns:a16="http://schemas.microsoft.com/office/drawing/2014/main" id="{323F8FB1-89C1-4C99-9F3A-2492A9D94C92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9" name="AutoShape 42">
          <a:extLst>
            <a:ext uri="{FF2B5EF4-FFF2-40B4-BE49-F238E27FC236}">
              <a16:creationId xmlns:a16="http://schemas.microsoft.com/office/drawing/2014/main" id="{F3DB56BD-B4F3-40F0-95EE-396248C45AB7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0" name="Text Box 44">
          <a:extLst>
            <a:ext uri="{FF2B5EF4-FFF2-40B4-BE49-F238E27FC236}">
              <a16:creationId xmlns:a16="http://schemas.microsoft.com/office/drawing/2014/main" id="{6E40A636-5260-48C5-BD6B-14E2E74C3570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21" name="Text Box 45">
          <a:extLst>
            <a:ext uri="{FF2B5EF4-FFF2-40B4-BE49-F238E27FC236}">
              <a16:creationId xmlns:a16="http://schemas.microsoft.com/office/drawing/2014/main" id="{BF246088-2401-4873-9DC9-471E5E14925A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22" name="Text Box 48">
          <a:extLst>
            <a:ext uri="{FF2B5EF4-FFF2-40B4-BE49-F238E27FC236}">
              <a16:creationId xmlns:a16="http://schemas.microsoft.com/office/drawing/2014/main" id="{2AE7CC1B-1024-4CE1-B130-CE6AB5F878E9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23" name="AutoShape 49">
          <a:extLst>
            <a:ext uri="{FF2B5EF4-FFF2-40B4-BE49-F238E27FC236}">
              <a16:creationId xmlns:a16="http://schemas.microsoft.com/office/drawing/2014/main" id="{F005FBFC-206A-4EF3-9649-F0FE1391F9D1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24" name="AutoShape 50">
          <a:extLst>
            <a:ext uri="{FF2B5EF4-FFF2-40B4-BE49-F238E27FC236}">
              <a16:creationId xmlns:a16="http://schemas.microsoft.com/office/drawing/2014/main" id="{3B94A732-23B9-456D-A479-A596AC22672B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25" name="Text Box 51">
          <a:extLst>
            <a:ext uri="{FF2B5EF4-FFF2-40B4-BE49-F238E27FC236}">
              <a16:creationId xmlns:a16="http://schemas.microsoft.com/office/drawing/2014/main" id="{90977416-2D6E-4D70-A3F7-A1B80ACC2C7C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26" name="AutoShape 52">
          <a:extLst>
            <a:ext uri="{FF2B5EF4-FFF2-40B4-BE49-F238E27FC236}">
              <a16:creationId xmlns:a16="http://schemas.microsoft.com/office/drawing/2014/main" id="{34831325-7E88-4364-89B7-9CC86B0F029D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27" name="AutoShape 53">
          <a:extLst>
            <a:ext uri="{FF2B5EF4-FFF2-40B4-BE49-F238E27FC236}">
              <a16:creationId xmlns:a16="http://schemas.microsoft.com/office/drawing/2014/main" id="{52D1F125-97F3-403D-AC3B-337AE9FF2CDD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28" name="Text Box 54">
          <a:extLst>
            <a:ext uri="{FF2B5EF4-FFF2-40B4-BE49-F238E27FC236}">
              <a16:creationId xmlns:a16="http://schemas.microsoft.com/office/drawing/2014/main" id="{1CB457FA-A010-421D-B36E-CC9B518110DB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29" name="AutoShape 55">
          <a:extLst>
            <a:ext uri="{FF2B5EF4-FFF2-40B4-BE49-F238E27FC236}">
              <a16:creationId xmlns:a16="http://schemas.microsoft.com/office/drawing/2014/main" id="{7F9D8A4C-46F4-4FC0-91D1-E90110AB0CBB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30" name="AutoShape 56">
          <a:extLst>
            <a:ext uri="{FF2B5EF4-FFF2-40B4-BE49-F238E27FC236}">
              <a16:creationId xmlns:a16="http://schemas.microsoft.com/office/drawing/2014/main" id="{5D807925-D148-4C3E-9E01-6F9EA6D466FA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31" name="Text Box 57">
          <a:extLst>
            <a:ext uri="{FF2B5EF4-FFF2-40B4-BE49-F238E27FC236}">
              <a16:creationId xmlns:a16="http://schemas.microsoft.com/office/drawing/2014/main" id="{827EC6F3-1D00-45C7-B876-D0B867F44775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2" name="Text Box 63">
          <a:extLst>
            <a:ext uri="{FF2B5EF4-FFF2-40B4-BE49-F238E27FC236}">
              <a16:creationId xmlns:a16="http://schemas.microsoft.com/office/drawing/2014/main" id="{C91B8AC1-45EE-47BD-9F2E-D8139DAED97C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3" name="Text Box 64">
          <a:extLst>
            <a:ext uri="{FF2B5EF4-FFF2-40B4-BE49-F238E27FC236}">
              <a16:creationId xmlns:a16="http://schemas.microsoft.com/office/drawing/2014/main" id="{08B1E411-9F64-4D06-A858-0EBDD9DFB1D9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34" name="Line 66">
          <a:extLst>
            <a:ext uri="{FF2B5EF4-FFF2-40B4-BE49-F238E27FC236}">
              <a16:creationId xmlns:a16="http://schemas.microsoft.com/office/drawing/2014/main" id="{3143194E-9964-4822-B34A-D247FECD7414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35" name="Line 68">
          <a:extLst>
            <a:ext uri="{FF2B5EF4-FFF2-40B4-BE49-F238E27FC236}">
              <a16:creationId xmlns:a16="http://schemas.microsoft.com/office/drawing/2014/main" id="{C1E587AA-B450-4E3A-9202-DE55F6F88401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36" name="Line 71">
          <a:extLst>
            <a:ext uri="{FF2B5EF4-FFF2-40B4-BE49-F238E27FC236}">
              <a16:creationId xmlns:a16="http://schemas.microsoft.com/office/drawing/2014/main" id="{396FF45F-F29B-41DE-87D2-4A2CEF2315C4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7" name="Text Box 73">
          <a:extLst>
            <a:ext uri="{FF2B5EF4-FFF2-40B4-BE49-F238E27FC236}">
              <a16:creationId xmlns:a16="http://schemas.microsoft.com/office/drawing/2014/main" id="{D9D77A06-F035-4342-8BDE-1A38EC34BF93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8" name="Text Box 74">
          <a:extLst>
            <a:ext uri="{FF2B5EF4-FFF2-40B4-BE49-F238E27FC236}">
              <a16:creationId xmlns:a16="http://schemas.microsoft.com/office/drawing/2014/main" id="{6AA97D34-5DB4-47A4-A7BC-92C4869807AA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39" name="Text Box 80">
          <a:extLst>
            <a:ext uri="{FF2B5EF4-FFF2-40B4-BE49-F238E27FC236}">
              <a16:creationId xmlns:a16="http://schemas.microsoft.com/office/drawing/2014/main" id="{FBE4FCE8-E4BA-47C9-B861-1E6C9E4BA7BF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40" name="Text Box 81">
          <a:extLst>
            <a:ext uri="{FF2B5EF4-FFF2-40B4-BE49-F238E27FC236}">
              <a16:creationId xmlns:a16="http://schemas.microsoft.com/office/drawing/2014/main" id="{73171906-E44E-42B9-986D-E856EEFEBA78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17</xdr:col>
      <xdr:colOff>646371</xdr:colOff>
      <xdr:row>54</xdr:row>
      <xdr:rowOff>72878</xdr:rowOff>
    </xdr:from>
    <xdr:to>
      <xdr:col>19</xdr:col>
      <xdr:colOff>609379</xdr:colOff>
      <xdr:row>56</xdr:row>
      <xdr:rowOff>53828</xdr:rowOff>
    </xdr:to>
    <xdr:pic>
      <xdr:nvPicPr>
        <xdr:cNvPr id="41" name="Picture 82" descr="名称未設定-6">
          <a:extLst>
            <a:ext uri="{FF2B5EF4-FFF2-40B4-BE49-F238E27FC236}">
              <a16:creationId xmlns:a16="http://schemas.microsoft.com/office/drawing/2014/main" id="{75B28CF0-46F1-454E-8F39-85313EA72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21313" y="9121628"/>
          <a:ext cx="1436060" cy="36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42" name="Text Box 69">
          <a:extLst>
            <a:ext uri="{FF2B5EF4-FFF2-40B4-BE49-F238E27FC236}">
              <a16:creationId xmlns:a16="http://schemas.microsoft.com/office/drawing/2014/main" id="{B2F0CA3E-E29E-4342-B589-D4DD566516CC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352425</xdr:colOff>
      <xdr:row>2</xdr:row>
      <xdr:rowOff>161925</xdr:rowOff>
    </xdr:from>
    <xdr:to>
      <xdr:col>14</xdr:col>
      <xdr:colOff>609600</xdr:colOff>
      <xdr:row>4</xdr:row>
      <xdr:rowOff>38100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EA70FF69-6D4B-D1CF-45C8-4DC83DA243D2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295275</xdr:colOff>
      <xdr:row>2</xdr:row>
      <xdr:rowOff>161925</xdr:rowOff>
    </xdr:from>
    <xdr:to>
      <xdr:col>16</xdr:col>
      <xdr:colOff>561975</xdr:colOff>
      <xdr:row>4</xdr:row>
      <xdr:rowOff>57150</xdr:rowOff>
    </xdr:to>
    <xdr:sp macro="" textlink="">
      <xdr:nvSpPr>
        <xdr:cNvPr id="2064" name="Text Box 16">
          <a:extLst>
            <a:ext uri="{FF2B5EF4-FFF2-40B4-BE49-F238E27FC236}">
              <a16:creationId xmlns:a16="http://schemas.microsoft.com/office/drawing/2014/main" id="{E1526AFC-6B73-0B5F-9AE7-C6B11DB02308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19</xdr:col>
      <xdr:colOff>9525</xdr:colOff>
      <xdr:row>52</xdr:row>
      <xdr:rowOff>76200</xdr:rowOff>
    </xdr:from>
    <xdr:to>
      <xdr:col>21</xdr:col>
      <xdr:colOff>66675</xdr:colOff>
      <xdr:row>53</xdr:row>
      <xdr:rowOff>161925</xdr:rowOff>
    </xdr:to>
    <xdr:pic>
      <xdr:nvPicPr>
        <xdr:cNvPr id="145795" name="Picture 32" descr="名称未設定-6">
          <a:extLst>
            <a:ext uri="{FF2B5EF4-FFF2-40B4-BE49-F238E27FC236}">
              <a16:creationId xmlns:a16="http://schemas.microsoft.com/office/drawing/2014/main" id="{4458EB6B-2115-F882-1DB4-E8DB0BD83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3900" y="9039225"/>
          <a:ext cx="12954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75953" name="AutoShape 2">
          <a:extLst>
            <a:ext uri="{FF2B5EF4-FFF2-40B4-BE49-F238E27FC236}">
              <a16:creationId xmlns:a16="http://schemas.microsoft.com/office/drawing/2014/main" id="{77E80198-6B19-34AC-E57C-22422D8561CD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75954" name="AutoShape 3">
          <a:extLst>
            <a:ext uri="{FF2B5EF4-FFF2-40B4-BE49-F238E27FC236}">
              <a16:creationId xmlns:a16="http://schemas.microsoft.com/office/drawing/2014/main" id="{67539FB5-8DD1-5FF7-DC4D-9610F3610CD7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75955" name="AutoShape 4">
          <a:extLst>
            <a:ext uri="{FF2B5EF4-FFF2-40B4-BE49-F238E27FC236}">
              <a16:creationId xmlns:a16="http://schemas.microsoft.com/office/drawing/2014/main" id="{67960E99-C725-5664-8AFE-87D23240597B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6630" name="Text Box 6">
          <a:extLst>
            <a:ext uri="{FF2B5EF4-FFF2-40B4-BE49-F238E27FC236}">
              <a16:creationId xmlns:a16="http://schemas.microsoft.com/office/drawing/2014/main" id="{F0800388-7484-91A4-0570-6427A693FDB9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26631" name="Text Box 7">
          <a:extLst>
            <a:ext uri="{FF2B5EF4-FFF2-40B4-BE49-F238E27FC236}">
              <a16:creationId xmlns:a16="http://schemas.microsoft.com/office/drawing/2014/main" id="{0F0E2E66-5B47-906A-9742-94953B0243EA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26634" name="Text Box 10">
          <a:extLst>
            <a:ext uri="{FF2B5EF4-FFF2-40B4-BE49-F238E27FC236}">
              <a16:creationId xmlns:a16="http://schemas.microsoft.com/office/drawing/2014/main" id="{A1378D40-17FF-4367-C45C-CC76F823992E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75959" name="AutoShape 11">
          <a:extLst>
            <a:ext uri="{FF2B5EF4-FFF2-40B4-BE49-F238E27FC236}">
              <a16:creationId xmlns:a16="http://schemas.microsoft.com/office/drawing/2014/main" id="{472AAF66-C251-C568-57DC-8ECB0B49BAFB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175960" name="AutoShape 12">
          <a:extLst>
            <a:ext uri="{FF2B5EF4-FFF2-40B4-BE49-F238E27FC236}">
              <a16:creationId xmlns:a16="http://schemas.microsoft.com/office/drawing/2014/main" id="{EBE26858-E496-72DE-B1EE-8AD70141CF46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26637" name="Text Box 13">
          <a:extLst>
            <a:ext uri="{FF2B5EF4-FFF2-40B4-BE49-F238E27FC236}">
              <a16:creationId xmlns:a16="http://schemas.microsoft.com/office/drawing/2014/main" id="{E6610FAA-9B61-840B-8FE8-F61256216778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175962" name="AutoShape 14">
          <a:extLst>
            <a:ext uri="{FF2B5EF4-FFF2-40B4-BE49-F238E27FC236}">
              <a16:creationId xmlns:a16="http://schemas.microsoft.com/office/drawing/2014/main" id="{C9F8B14A-2A9E-4C48-B91E-BF458D2C9303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175963" name="AutoShape 15">
          <a:extLst>
            <a:ext uri="{FF2B5EF4-FFF2-40B4-BE49-F238E27FC236}">
              <a16:creationId xmlns:a16="http://schemas.microsoft.com/office/drawing/2014/main" id="{182893BE-F9A1-76D8-B8A0-024B0EDD3B5F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26640" name="Text Box 16">
          <a:extLst>
            <a:ext uri="{FF2B5EF4-FFF2-40B4-BE49-F238E27FC236}">
              <a16:creationId xmlns:a16="http://schemas.microsoft.com/office/drawing/2014/main" id="{7BA0A64F-2979-4CAC-4799-31C87D7985C0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175965" name="AutoShape 17">
          <a:extLst>
            <a:ext uri="{FF2B5EF4-FFF2-40B4-BE49-F238E27FC236}">
              <a16:creationId xmlns:a16="http://schemas.microsoft.com/office/drawing/2014/main" id="{A843DC2F-84B4-C231-B87F-206BCC84E959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175966" name="AutoShape 18">
          <a:extLst>
            <a:ext uri="{FF2B5EF4-FFF2-40B4-BE49-F238E27FC236}">
              <a16:creationId xmlns:a16="http://schemas.microsoft.com/office/drawing/2014/main" id="{3457D05F-965F-1D9A-A317-BB0DEF181AD5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26643" name="Text Box 19">
          <a:extLst>
            <a:ext uri="{FF2B5EF4-FFF2-40B4-BE49-F238E27FC236}">
              <a16:creationId xmlns:a16="http://schemas.microsoft.com/office/drawing/2014/main" id="{CEC3A2A0-0EA7-5107-9382-7234B0BBDD98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6658" name="Text Box 34">
          <a:extLst>
            <a:ext uri="{FF2B5EF4-FFF2-40B4-BE49-F238E27FC236}">
              <a16:creationId xmlns:a16="http://schemas.microsoft.com/office/drawing/2014/main" id="{432E8DCB-50B1-D264-3CD8-2FE9F6B4F285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6659" name="Text Box 35">
          <a:extLst>
            <a:ext uri="{FF2B5EF4-FFF2-40B4-BE49-F238E27FC236}">
              <a16:creationId xmlns:a16="http://schemas.microsoft.com/office/drawing/2014/main" id="{530D1DD3-D8BE-130D-B63E-2E52796719E4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5970" name="Line 38">
          <a:extLst>
            <a:ext uri="{FF2B5EF4-FFF2-40B4-BE49-F238E27FC236}">
              <a16:creationId xmlns:a16="http://schemas.microsoft.com/office/drawing/2014/main" id="{BA624B3E-56EE-5BEC-B39C-813ADB51B149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5971" name="Line 40">
          <a:extLst>
            <a:ext uri="{FF2B5EF4-FFF2-40B4-BE49-F238E27FC236}">
              <a16:creationId xmlns:a16="http://schemas.microsoft.com/office/drawing/2014/main" id="{AF809A8B-911E-1FD1-5A64-B529B59E66DA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5972" name="Line 43">
          <a:extLst>
            <a:ext uri="{FF2B5EF4-FFF2-40B4-BE49-F238E27FC236}">
              <a16:creationId xmlns:a16="http://schemas.microsoft.com/office/drawing/2014/main" id="{0E3F83AB-4BD6-E6E8-ACEF-CDB137AB1166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6670" name="Text Box 46">
          <a:extLst>
            <a:ext uri="{FF2B5EF4-FFF2-40B4-BE49-F238E27FC236}">
              <a16:creationId xmlns:a16="http://schemas.microsoft.com/office/drawing/2014/main" id="{06F249CF-FF4D-92AA-D802-C4CB6A676E2E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6671" name="Text Box 47">
          <a:extLst>
            <a:ext uri="{FF2B5EF4-FFF2-40B4-BE49-F238E27FC236}">
              <a16:creationId xmlns:a16="http://schemas.microsoft.com/office/drawing/2014/main" id="{1F06D339-2A47-2DA8-1404-A5F24453BE6E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26678" name="Text Box 54">
          <a:extLst>
            <a:ext uri="{FF2B5EF4-FFF2-40B4-BE49-F238E27FC236}">
              <a16:creationId xmlns:a16="http://schemas.microsoft.com/office/drawing/2014/main" id="{DE1EF6BA-C422-F2C2-0208-18C887898874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6679" name="Text Box 55">
          <a:extLst>
            <a:ext uri="{FF2B5EF4-FFF2-40B4-BE49-F238E27FC236}">
              <a16:creationId xmlns:a16="http://schemas.microsoft.com/office/drawing/2014/main" id="{F7001890-C020-B31C-64A2-D989B96061A8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18</xdr:col>
      <xdr:colOff>9525</xdr:colOff>
      <xdr:row>57</xdr:row>
      <xdr:rowOff>76200</xdr:rowOff>
    </xdr:from>
    <xdr:to>
      <xdr:col>20</xdr:col>
      <xdr:colOff>57150</xdr:colOff>
      <xdr:row>58</xdr:row>
      <xdr:rowOff>180975</xdr:rowOff>
    </xdr:to>
    <xdr:pic>
      <xdr:nvPicPr>
        <xdr:cNvPr id="175977" name="Picture 58" descr="名称未設定-6">
          <a:extLst>
            <a:ext uri="{FF2B5EF4-FFF2-40B4-BE49-F238E27FC236}">
              <a16:creationId xmlns:a16="http://schemas.microsoft.com/office/drawing/2014/main" id="{92DC444F-D470-3699-1541-AC513CFC8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3900" y="9429750"/>
          <a:ext cx="12858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2544" name="Text Box 16">
          <a:extLst>
            <a:ext uri="{FF2B5EF4-FFF2-40B4-BE49-F238E27FC236}">
              <a16:creationId xmlns:a16="http://schemas.microsoft.com/office/drawing/2014/main" id="{6597270F-87FF-DBE7-EFF3-4740AE004509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2545" name="Text Box 17">
          <a:extLst>
            <a:ext uri="{FF2B5EF4-FFF2-40B4-BE49-F238E27FC236}">
              <a16:creationId xmlns:a16="http://schemas.microsoft.com/office/drawing/2014/main" id="{DBF0DD71-DDA2-5F7D-EE3E-3C69C68BDC62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2547" name="Text Box 19">
          <a:extLst>
            <a:ext uri="{FF2B5EF4-FFF2-40B4-BE49-F238E27FC236}">
              <a16:creationId xmlns:a16="http://schemas.microsoft.com/office/drawing/2014/main" id="{A3EEA0AD-D609-2DEA-50CC-37A3C1F549B4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2548" name="Text Box 20">
          <a:extLst>
            <a:ext uri="{FF2B5EF4-FFF2-40B4-BE49-F238E27FC236}">
              <a16:creationId xmlns:a16="http://schemas.microsoft.com/office/drawing/2014/main" id="{D15416F4-0103-8F47-B8D3-1D6A9EF96CED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75086" name="AutoShape 28">
          <a:extLst>
            <a:ext uri="{FF2B5EF4-FFF2-40B4-BE49-F238E27FC236}">
              <a16:creationId xmlns:a16="http://schemas.microsoft.com/office/drawing/2014/main" id="{5734A6D7-6A39-EC57-A050-D079B4E3A511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75087" name="AutoShape 29">
          <a:extLst>
            <a:ext uri="{FF2B5EF4-FFF2-40B4-BE49-F238E27FC236}">
              <a16:creationId xmlns:a16="http://schemas.microsoft.com/office/drawing/2014/main" id="{AE8026F0-AD1F-DE2D-CC7A-C2DEC4244958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75088" name="AutoShape 30">
          <a:extLst>
            <a:ext uri="{FF2B5EF4-FFF2-40B4-BE49-F238E27FC236}">
              <a16:creationId xmlns:a16="http://schemas.microsoft.com/office/drawing/2014/main" id="{FD58E0B0-7DE7-28B3-6C9D-9D64A2CF1F2E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2560" name="Text Box 32">
          <a:extLst>
            <a:ext uri="{FF2B5EF4-FFF2-40B4-BE49-F238E27FC236}">
              <a16:creationId xmlns:a16="http://schemas.microsoft.com/office/drawing/2014/main" id="{9EB56F23-F27A-1F8F-1B92-2F2150F1BCC7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22561" name="Text Box 33">
          <a:extLst>
            <a:ext uri="{FF2B5EF4-FFF2-40B4-BE49-F238E27FC236}">
              <a16:creationId xmlns:a16="http://schemas.microsoft.com/office/drawing/2014/main" id="{0676539E-32D4-2EE7-AB99-BFC017CF0A2C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22564" name="Text Box 36">
          <a:extLst>
            <a:ext uri="{FF2B5EF4-FFF2-40B4-BE49-F238E27FC236}">
              <a16:creationId xmlns:a16="http://schemas.microsoft.com/office/drawing/2014/main" id="{10E399AC-1100-7FF0-28AA-BACAC1957094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75092" name="AutoShape 37">
          <a:extLst>
            <a:ext uri="{FF2B5EF4-FFF2-40B4-BE49-F238E27FC236}">
              <a16:creationId xmlns:a16="http://schemas.microsoft.com/office/drawing/2014/main" id="{A99FDE0E-3A45-62F3-C3E0-7ACC1B8778A6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175093" name="AutoShape 38">
          <a:extLst>
            <a:ext uri="{FF2B5EF4-FFF2-40B4-BE49-F238E27FC236}">
              <a16:creationId xmlns:a16="http://schemas.microsoft.com/office/drawing/2014/main" id="{F4E5391D-47F0-397C-4749-0A755ED18BD0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22567" name="Text Box 39">
          <a:extLst>
            <a:ext uri="{FF2B5EF4-FFF2-40B4-BE49-F238E27FC236}">
              <a16:creationId xmlns:a16="http://schemas.microsoft.com/office/drawing/2014/main" id="{FB502EB3-7714-2BE5-9B89-C323F1480009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175095" name="AutoShape 40">
          <a:extLst>
            <a:ext uri="{FF2B5EF4-FFF2-40B4-BE49-F238E27FC236}">
              <a16:creationId xmlns:a16="http://schemas.microsoft.com/office/drawing/2014/main" id="{967FDD62-3F3C-4829-1429-1CBE301092C2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175096" name="AutoShape 41">
          <a:extLst>
            <a:ext uri="{FF2B5EF4-FFF2-40B4-BE49-F238E27FC236}">
              <a16:creationId xmlns:a16="http://schemas.microsoft.com/office/drawing/2014/main" id="{1FBBEBE0-5893-558C-F2A3-6D7514DABAE2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22570" name="Text Box 42">
          <a:extLst>
            <a:ext uri="{FF2B5EF4-FFF2-40B4-BE49-F238E27FC236}">
              <a16:creationId xmlns:a16="http://schemas.microsoft.com/office/drawing/2014/main" id="{A7615798-9717-E76C-2A37-D7224CDEEF1E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175098" name="AutoShape 43">
          <a:extLst>
            <a:ext uri="{FF2B5EF4-FFF2-40B4-BE49-F238E27FC236}">
              <a16:creationId xmlns:a16="http://schemas.microsoft.com/office/drawing/2014/main" id="{C2E9B99C-607B-9C90-6C63-51664B94BCCD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175099" name="AutoShape 44">
          <a:extLst>
            <a:ext uri="{FF2B5EF4-FFF2-40B4-BE49-F238E27FC236}">
              <a16:creationId xmlns:a16="http://schemas.microsoft.com/office/drawing/2014/main" id="{E412B0E0-62DA-E460-FD88-F7A6015BA2C9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22573" name="Text Box 45">
          <a:extLst>
            <a:ext uri="{FF2B5EF4-FFF2-40B4-BE49-F238E27FC236}">
              <a16:creationId xmlns:a16="http://schemas.microsoft.com/office/drawing/2014/main" id="{9A0BA473-2113-BE5F-9B41-5D15E25B94C4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2579" name="Text Box 51">
          <a:extLst>
            <a:ext uri="{FF2B5EF4-FFF2-40B4-BE49-F238E27FC236}">
              <a16:creationId xmlns:a16="http://schemas.microsoft.com/office/drawing/2014/main" id="{06BC380B-3278-8368-4C6D-CD4DCBA1AD38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2580" name="Text Box 52">
          <a:extLst>
            <a:ext uri="{FF2B5EF4-FFF2-40B4-BE49-F238E27FC236}">
              <a16:creationId xmlns:a16="http://schemas.microsoft.com/office/drawing/2014/main" id="{40537540-F2D3-1E41-B7F3-D81F710FF718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5103" name="Line 54">
          <a:extLst>
            <a:ext uri="{FF2B5EF4-FFF2-40B4-BE49-F238E27FC236}">
              <a16:creationId xmlns:a16="http://schemas.microsoft.com/office/drawing/2014/main" id="{D5BF56B1-0224-95F2-4F84-CFAE7A13F98C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6368" name="Line 56">
          <a:extLst>
            <a:ext uri="{FF2B5EF4-FFF2-40B4-BE49-F238E27FC236}">
              <a16:creationId xmlns:a16="http://schemas.microsoft.com/office/drawing/2014/main" id="{5DA0BF2F-4420-BA96-B47B-83FCA97A4F3D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6369" name="Line 59">
          <a:extLst>
            <a:ext uri="{FF2B5EF4-FFF2-40B4-BE49-F238E27FC236}">
              <a16:creationId xmlns:a16="http://schemas.microsoft.com/office/drawing/2014/main" id="{101B6934-5522-7EFE-2188-000528A6A8DE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2589" name="Text Box 61">
          <a:extLst>
            <a:ext uri="{FF2B5EF4-FFF2-40B4-BE49-F238E27FC236}">
              <a16:creationId xmlns:a16="http://schemas.microsoft.com/office/drawing/2014/main" id="{7439197E-F98A-C1D5-392E-9E5C16942C7E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2590" name="Text Box 62">
          <a:extLst>
            <a:ext uri="{FF2B5EF4-FFF2-40B4-BE49-F238E27FC236}">
              <a16:creationId xmlns:a16="http://schemas.microsoft.com/office/drawing/2014/main" id="{4673CBB4-DAD4-F5A3-F67D-3437F8BF3E7E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22596" name="Text Box 68">
          <a:extLst>
            <a:ext uri="{FF2B5EF4-FFF2-40B4-BE49-F238E27FC236}">
              <a16:creationId xmlns:a16="http://schemas.microsoft.com/office/drawing/2014/main" id="{B440AA07-4CF2-7773-952E-A579B48B0A88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2597" name="Text Box 69">
          <a:extLst>
            <a:ext uri="{FF2B5EF4-FFF2-40B4-BE49-F238E27FC236}">
              <a16:creationId xmlns:a16="http://schemas.microsoft.com/office/drawing/2014/main" id="{9A07DBEF-B123-7FD0-CFE7-6A45174A7303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18</xdr:col>
      <xdr:colOff>9525</xdr:colOff>
      <xdr:row>57</xdr:row>
      <xdr:rowOff>66675</xdr:rowOff>
    </xdr:from>
    <xdr:to>
      <xdr:col>20</xdr:col>
      <xdr:colOff>57150</xdr:colOff>
      <xdr:row>58</xdr:row>
      <xdr:rowOff>200025</xdr:rowOff>
    </xdr:to>
    <xdr:pic>
      <xdr:nvPicPr>
        <xdr:cNvPr id="186374" name="Picture 74" descr="名称未設定-6">
          <a:extLst>
            <a:ext uri="{FF2B5EF4-FFF2-40B4-BE49-F238E27FC236}">
              <a16:creationId xmlns:a16="http://schemas.microsoft.com/office/drawing/2014/main" id="{B1E01E46-1685-3BAA-446E-53CEE5EE5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3900" y="9420225"/>
          <a:ext cx="12858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9621" name="Line 13">
          <a:extLst>
            <a:ext uri="{FF2B5EF4-FFF2-40B4-BE49-F238E27FC236}">
              <a16:creationId xmlns:a16="http://schemas.microsoft.com/office/drawing/2014/main" id="{A542224D-A4F3-6CA2-2009-9405BE06E293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9622" name="Line 15">
          <a:extLst>
            <a:ext uri="{FF2B5EF4-FFF2-40B4-BE49-F238E27FC236}">
              <a16:creationId xmlns:a16="http://schemas.microsoft.com/office/drawing/2014/main" id="{527EC04A-86B2-426C-55CA-7A9308C17EDA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9623" name="Line 16">
          <a:extLst>
            <a:ext uri="{FF2B5EF4-FFF2-40B4-BE49-F238E27FC236}">
              <a16:creationId xmlns:a16="http://schemas.microsoft.com/office/drawing/2014/main" id="{7247860B-572D-F8A0-507D-1383760CF04C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3572" name="Text Box 20">
          <a:extLst>
            <a:ext uri="{FF2B5EF4-FFF2-40B4-BE49-F238E27FC236}">
              <a16:creationId xmlns:a16="http://schemas.microsoft.com/office/drawing/2014/main" id="{F34ED76E-4CDD-3502-8804-6A5A3FDE00AE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3573" name="Text Box 21">
          <a:extLst>
            <a:ext uri="{FF2B5EF4-FFF2-40B4-BE49-F238E27FC236}">
              <a16:creationId xmlns:a16="http://schemas.microsoft.com/office/drawing/2014/main" id="{D1253345-6B40-1230-2CB5-403E65ECAD54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3575" name="Text Box 23">
          <a:extLst>
            <a:ext uri="{FF2B5EF4-FFF2-40B4-BE49-F238E27FC236}">
              <a16:creationId xmlns:a16="http://schemas.microsoft.com/office/drawing/2014/main" id="{04E89062-5447-40D9-B0CD-D9C890BE64DC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3576" name="Text Box 24">
          <a:extLst>
            <a:ext uri="{FF2B5EF4-FFF2-40B4-BE49-F238E27FC236}">
              <a16:creationId xmlns:a16="http://schemas.microsoft.com/office/drawing/2014/main" id="{8DC30564-8BDE-F998-C8CD-E0BD617F6F67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3587" name="Text Box 35">
          <a:extLst>
            <a:ext uri="{FF2B5EF4-FFF2-40B4-BE49-F238E27FC236}">
              <a16:creationId xmlns:a16="http://schemas.microsoft.com/office/drawing/2014/main" id="{E279888E-B8A9-12EB-B3C4-2D59612BAD68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3588" name="Text Box 36">
          <a:extLst>
            <a:ext uri="{FF2B5EF4-FFF2-40B4-BE49-F238E27FC236}">
              <a16:creationId xmlns:a16="http://schemas.microsoft.com/office/drawing/2014/main" id="{02BBFCA0-0812-29B0-32AE-8F5E62CFA011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3589" name="Text Box 37">
          <a:extLst>
            <a:ext uri="{FF2B5EF4-FFF2-40B4-BE49-F238E27FC236}">
              <a16:creationId xmlns:a16="http://schemas.microsoft.com/office/drawing/2014/main" id="{80F6C145-37AF-75BD-B3C8-9820FA901235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3590" name="Text Box 38">
          <a:extLst>
            <a:ext uri="{FF2B5EF4-FFF2-40B4-BE49-F238E27FC236}">
              <a16:creationId xmlns:a16="http://schemas.microsoft.com/office/drawing/2014/main" id="{C52DACC3-9DC3-2C25-9438-B05EE4CB00CB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79632" name="AutoShape 45">
          <a:extLst>
            <a:ext uri="{FF2B5EF4-FFF2-40B4-BE49-F238E27FC236}">
              <a16:creationId xmlns:a16="http://schemas.microsoft.com/office/drawing/2014/main" id="{D15E9E99-0597-0B81-04D1-437249983275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79633" name="AutoShape 46">
          <a:extLst>
            <a:ext uri="{FF2B5EF4-FFF2-40B4-BE49-F238E27FC236}">
              <a16:creationId xmlns:a16="http://schemas.microsoft.com/office/drawing/2014/main" id="{E7B8B2FC-787C-F679-5215-03CA011A5148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79634" name="AutoShape 47">
          <a:extLst>
            <a:ext uri="{FF2B5EF4-FFF2-40B4-BE49-F238E27FC236}">
              <a16:creationId xmlns:a16="http://schemas.microsoft.com/office/drawing/2014/main" id="{4992C97E-F714-A4AD-B576-4CFBE9077B62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3601" name="Text Box 49">
          <a:extLst>
            <a:ext uri="{FF2B5EF4-FFF2-40B4-BE49-F238E27FC236}">
              <a16:creationId xmlns:a16="http://schemas.microsoft.com/office/drawing/2014/main" id="{FE066086-8DFE-F108-746F-0D472E09C2A9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23602" name="Text Box 50">
          <a:extLst>
            <a:ext uri="{FF2B5EF4-FFF2-40B4-BE49-F238E27FC236}">
              <a16:creationId xmlns:a16="http://schemas.microsoft.com/office/drawing/2014/main" id="{D786EA85-7B6B-7D8A-B076-3A23675FD6EF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23605" name="Text Box 53">
          <a:extLst>
            <a:ext uri="{FF2B5EF4-FFF2-40B4-BE49-F238E27FC236}">
              <a16:creationId xmlns:a16="http://schemas.microsoft.com/office/drawing/2014/main" id="{41E2844A-ABD5-942F-1348-B69A674AB749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79638" name="AutoShape 54">
          <a:extLst>
            <a:ext uri="{FF2B5EF4-FFF2-40B4-BE49-F238E27FC236}">
              <a16:creationId xmlns:a16="http://schemas.microsoft.com/office/drawing/2014/main" id="{42542248-7918-CCBE-055B-095817A2FA8E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179639" name="AutoShape 55">
          <a:extLst>
            <a:ext uri="{FF2B5EF4-FFF2-40B4-BE49-F238E27FC236}">
              <a16:creationId xmlns:a16="http://schemas.microsoft.com/office/drawing/2014/main" id="{46305CEE-D1AC-E347-46B1-050F3A8C3030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23608" name="Text Box 56">
          <a:extLst>
            <a:ext uri="{FF2B5EF4-FFF2-40B4-BE49-F238E27FC236}">
              <a16:creationId xmlns:a16="http://schemas.microsoft.com/office/drawing/2014/main" id="{CF38238C-F74C-872A-087A-CFD19F9AE31F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179641" name="AutoShape 57">
          <a:extLst>
            <a:ext uri="{FF2B5EF4-FFF2-40B4-BE49-F238E27FC236}">
              <a16:creationId xmlns:a16="http://schemas.microsoft.com/office/drawing/2014/main" id="{EA9382E7-0950-DAB4-71A4-9D04C0F7F8BB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179642" name="AutoShape 58">
          <a:extLst>
            <a:ext uri="{FF2B5EF4-FFF2-40B4-BE49-F238E27FC236}">
              <a16:creationId xmlns:a16="http://schemas.microsoft.com/office/drawing/2014/main" id="{E606B0A1-80FB-DF5A-63A8-72DECAEDE4CF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23611" name="Text Box 59">
          <a:extLst>
            <a:ext uri="{FF2B5EF4-FFF2-40B4-BE49-F238E27FC236}">
              <a16:creationId xmlns:a16="http://schemas.microsoft.com/office/drawing/2014/main" id="{3981925C-7A38-F121-361D-F65309D2110C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179644" name="AutoShape 60">
          <a:extLst>
            <a:ext uri="{FF2B5EF4-FFF2-40B4-BE49-F238E27FC236}">
              <a16:creationId xmlns:a16="http://schemas.microsoft.com/office/drawing/2014/main" id="{319BC6A8-E537-592D-3E84-16423680EF3E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179645" name="AutoShape 61">
          <a:extLst>
            <a:ext uri="{FF2B5EF4-FFF2-40B4-BE49-F238E27FC236}">
              <a16:creationId xmlns:a16="http://schemas.microsoft.com/office/drawing/2014/main" id="{9EC34D27-28E8-55EE-2A0B-8C730733EF6F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23614" name="Text Box 62">
          <a:extLst>
            <a:ext uri="{FF2B5EF4-FFF2-40B4-BE49-F238E27FC236}">
              <a16:creationId xmlns:a16="http://schemas.microsoft.com/office/drawing/2014/main" id="{2F7C3A56-0ADF-B16E-836D-018D4C22ED13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3620" name="Text Box 68">
          <a:extLst>
            <a:ext uri="{FF2B5EF4-FFF2-40B4-BE49-F238E27FC236}">
              <a16:creationId xmlns:a16="http://schemas.microsoft.com/office/drawing/2014/main" id="{C2D62C21-7A30-3E48-96FC-86F5B08EFB29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3621" name="Text Box 69">
          <a:extLst>
            <a:ext uri="{FF2B5EF4-FFF2-40B4-BE49-F238E27FC236}">
              <a16:creationId xmlns:a16="http://schemas.microsoft.com/office/drawing/2014/main" id="{413E8E66-9D76-5A50-10BC-D7D51FF2B094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9649" name="Line 71">
          <a:extLst>
            <a:ext uri="{FF2B5EF4-FFF2-40B4-BE49-F238E27FC236}">
              <a16:creationId xmlns:a16="http://schemas.microsoft.com/office/drawing/2014/main" id="{8006F4E6-6610-BB7C-175B-7CE83308666D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9650" name="Line 73">
          <a:extLst>
            <a:ext uri="{FF2B5EF4-FFF2-40B4-BE49-F238E27FC236}">
              <a16:creationId xmlns:a16="http://schemas.microsoft.com/office/drawing/2014/main" id="{84FE6CFF-40EC-16DE-5D76-6ED1BB828BF7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79651" name="Line 76">
          <a:extLst>
            <a:ext uri="{FF2B5EF4-FFF2-40B4-BE49-F238E27FC236}">
              <a16:creationId xmlns:a16="http://schemas.microsoft.com/office/drawing/2014/main" id="{D1E641F0-2718-BD43-B4AF-BBEAA193F6BC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3630" name="Text Box 78">
          <a:extLst>
            <a:ext uri="{FF2B5EF4-FFF2-40B4-BE49-F238E27FC236}">
              <a16:creationId xmlns:a16="http://schemas.microsoft.com/office/drawing/2014/main" id="{C95F859F-E373-6995-A80D-F01C394AD73C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3631" name="Text Box 79">
          <a:extLst>
            <a:ext uri="{FF2B5EF4-FFF2-40B4-BE49-F238E27FC236}">
              <a16:creationId xmlns:a16="http://schemas.microsoft.com/office/drawing/2014/main" id="{3A5597E3-5E87-E563-5727-5461A9039821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23637" name="Text Box 85">
          <a:extLst>
            <a:ext uri="{FF2B5EF4-FFF2-40B4-BE49-F238E27FC236}">
              <a16:creationId xmlns:a16="http://schemas.microsoft.com/office/drawing/2014/main" id="{6F985D58-4361-5884-3AF3-808AFA08C772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3638" name="Text Box 86">
          <a:extLst>
            <a:ext uri="{FF2B5EF4-FFF2-40B4-BE49-F238E27FC236}">
              <a16:creationId xmlns:a16="http://schemas.microsoft.com/office/drawing/2014/main" id="{7DC8A3DD-55F0-E9C3-09BB-710A1E50B58E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18</xdr:col>
      <xdr:colOff>9525</xdr:colOff>
      <xdr:row>54</xdr:row>
      <xdr:rowOff>76200</xdr:rowOff>
    </xdr:from>
    <xdr:to>
      <xdr:col>20</xdr:col>
      <xdr:colOff>57150</xdr:colOff>
      <xdr:row>55</xdr:row>
      <xdr:rowOff>209550</xdr:rowOff>
    </xdr:to>
    <xdr:pic>
      <xdr:nvPicPr>
        <xdr:cNvPr id="179656" name="Picture 92" descr="名称未設定-6">
          <a:extLst>
            <a:ext uri="{FF2B5EF4-FFF2-40B4-BE49-F238E27FC236}">
              <a16:creationId xmlns:a16="http://schemas.microsoft.com/office/drawing/2014/main" id="{D97E2F91-CB91-9F85-8105-3CBEB466E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3900" y="9382125"/>
          <a:ext cx="12858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" name="Text Box 69">
          <a:extLst>
            <a:ext uri="{FF2B5EF4-FFF2-40B4-BE49-F238E27FC236}">
              <a16:creationId xmlns:a16="http://schemas.microsoft.com/office/drawing/2014/main" id="{8B17FA9A-E487-4E79-A9C7-716EA45C43AF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1525" name="Line 17">
          <a:extLst>
            <a:ext uri="{FF2B5EF4-FFF2-40B4-BE49-F238E27FC236}">
              <a16:creationId xmlns:a16="http://schemas.microsoft.com/office/drawing/2014/main" id="{814AC2DB-A71B-F0B2-8C32-1065D4FCB365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1526" name="Line 20">
          <a:extLst>
            <a:ext uri="{FF2B5EF4-FFF2-40B4-BE49-F238E27FC236}">
              <a16:creationId xmlns:a16="http://schemas.microsoft.com/office/drawing/2014/main" id="{4B59FCD7-6AFB-8018-DC71-6731D5EC0B40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1527" name="Line 22">
          <a:extLst>
            <a:ext uri="{FF2B5EF4-FFF2-40B4-BE49-F238E27FC236}">
              <a16:creationId xmlns:a16="http://schemas.microsoft.com/office/drawing/2014/main" id="{8863E13B-7C98-AB40-D092-D038E460045A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4601" name="Text Box 25">
          <a:extLst>
            <a:ext uri="{FF2B5EF4-FFF2-40B4-BE49-F238E27FC236}">
              <a16:creationId xmlns:a16="http://schemas.microsoft.com/office/drawing/2014/main" id="{4F9BF04B-605B-C78F-9767-06765B0C1319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4602" name="Text Box 26">
          <a:extLst>
            <a:ext uri="{FF2B5EF4-FFF2-40B4-BE49-F238E27FC236}">
              <a16:creationId xmlns:a16="http://schemas.microsoft.com/office/drawing/2014/main" id="{F235B432-5E15-3FA6-356D-2272074449D2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4604" name="Text Box 28">
          <a:extLst>
            <a:ext uri="{FF2B5EF4-FFF2-40B4-BE49-F238E27FC236}">
              <a16:creationId xmlns:a16="http://schemas.microsoft.com/office/drawing/2014/main" id="{142773D4-6AF8-6EBC-57F3-7CC7F85A3C03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4605" name="Text Box 29">
          <a:extLst>
            <a:ext uri="{FF2B5EF4-FFF2-40B4-BE49-F238E27FC236}">
              <a16:creationId xmlns:a16="http://schemas.microsoft.com/office/drawing/2014/main" id="{BC692123-1E86-0097-01FF-82E5A682FD17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81532" name="AutoShape 35">
          <a:extLst>
            <a:ext uri="{FF2B5EF4-FFF2-40B4-BE49-F238E27FC236}">
              <a16:creationId xmlns:a16="http://schemas.microsoft.com/office/drawing/2014/main" id="{925D8695-57BB-A877-95F7-E92EAAB7C91F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81533" name="AutoShape 36">
          <a:extLst>
            <a:ext uri="{FF2B5EF4-FFF2-40B4-BE49-F238E27FC236}">
              <a16:creationId xmlns:a16="http://schemas.microsoft.com/office/drawing/2014/main" id="{D25EC993-3019-C7EB-9DED-358B338A7D80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81534" name="AutoShape 37">
          <a:extLst>
            <a:ext uri="{FF2B5EF4-FFF2-40B4-BE49-F238E27FC236}">
              <a16:creationId xmlns:a16="http://schemas.microsoft.com/office/drawing/2014/main" id="{75AD7DE9-9E65-5D38-8856-98A6C63DEBF6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4615" name="Text Box 39">
          <a:extLst>
            <a:ext uri="{FF2B5EF4-FFF2-40B4-BE49-F238E27FC236}">
              <a16:creationId xmlns:a16="http://schemas.microsoft.com/office/drawing/2014/main" id="{0BABE5DF-F180-8947-11B4-B03DE9E3491D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24616" name="Text Box 40">
          <a:extLst>
            <a:ext uri="{FF2B5EF4-FFF2-40B4-BE49-F238E27FC236}">
              <a16:creationId xmlns:a16="http://schemas.microsoft.com/office/drawing/2014/main" id="{F777BFBC-8380-D323-B63C-37BE352A863C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24619" name="Text Box 43">
          <a:extLst>
            <a:ext uri="{FF2B5EF4-FFF2-40B4-BE49-F238E27FC236}">
              <a16:creationId xmlns:a16="http://schemas.microsoft.com/office/drawing/2014/main" id="{F7F0008F-1DB2-ABC0-3B2A-1CA804D49D16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81538" name="AutoShape 44">
          <a:extLst>
            <a:ext uri="{FF2B5EF4-FFF2-40B4-BE49-F238E27FC236}">
              <a16:creationId xmlns:a16="http://schemas.microsoft.com/office/drawing/2014/main" id="{DCCCC760-002B-F8FB-187B-C40E23CA95F2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181539" name="AutoShape 45">
          <a:extLst>
            <a:ext uri="{FF2B5EF4-FFF2-40B4-BE49-F238E27FC236}">
              <a16:creationId xmlns:a16="http://schemas.microsoft.com/office/drawing/2014/main" id="{D66E4124-FA10-5CD0-FF82-86A9D2299D3A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24622" name="Text Box 46">
          <a:extLst>
            <a:ext uri="{FF2B5EF4-FFF2-40B4-BE49-F238E27FC236}">
              <a16:creationId xmlns:a16="http://schemas.microsoft.com/office/drawing/2014/main" id="{75F94D8A-29AB-7950-4961-E82A8EA92FD3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181541" name="AutoShape 47">
          <a:extLst>
            <a:ext uri="{FF2B5EF4-FFF2-40B4-BE49-F238E27FC236}">
              <a16:creationId xmlns:a16="http://schemas.microsoft.com/office/drawing/2014/main" id="{7FD5187E-9DEC-1BB9-2472-B697B89E2904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181542" name="AutoShape 48">
          <a:extLst>
            <a:ext uri="{FF2B5EF4-FFF2-40B4-BE49-F238E27FC236}">
              <a16:creationId xmlns:a16="http://schemas.microsoft.com/office/drawing/2014/main" id="{E442838D-47F5-33AC-FD47-FCA2704DFC53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24625" name="Text Box 49">
          <a:extLst>
            <a:ext uri="{FF2B5EF4-FFF2-40B4-BE49-F238E27FC236}">
              <a16:creationId xmlns:a16="http://schemas.microsoft.com/office/drawing/2014/main" id="{33EF09D4-21BD-0332-9634-1E3C65AC6F39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181544" name="AutoShape 50">
          <a:extLst>
            <a:ext uri="{FF2B5EF4-FFF2-40B4-BE49-F238E27FC236}">
              <a16:creationId xmlns:a16="http://schemas.microsoft.com/office/drawing/2014/main" id="{46EB40CD-2A1E-8DB4-F12A-CBBE07585958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181545" name="AutoShape 51">
          <a:extLst>
            <a:ext uri="{FF2B5EF4-FFF2-40B4-BE49-F238E27FC236}">
              <a16:creationId xmlns:a16="http://schemas.microsoft.com/office/drawing/2014/main" id="{25B46064-1157-3A9C-50C2-FB7402F899A5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24628" name="Text Box 52">
          <a:extLst>
            <a:ext uri="{FF2B5EF4-FFF2-40B4-BE49-F238E27FC236}">
              <a16:creationId xmlns:a16="http://schemas.microsoft.com/office/drawing/2014/main" id="{4DE74B5C-0AD3-77C0-D121-9515C6673F24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4634" name="Text Box 58">
          <a:extLst>
            <a:ext uri="{FF2B5EF4-FFF2-40B4-BE49-F238E27FC236}">
              <a16:creationId xmlns:a16="http://schemas.microsoft.com/office/drawing/2014/main" id="{A88F546E-56CB-6E8F-DD15-54FC0E844078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4635" name="Text Box 59">
          <a:extLst>
            <a:ext uri="{FF2B5EF4-FFF2-40B4-BE49-F238E27FC236}">
              <a16:creationId xmlns:a16="http://schemas.microsoft.com/office/drawing/2014/main" id="{50077A63-B537-D9F5-4F5F-7DF09A8FEF0D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1549" name="Line 61">
          <a:extLst>
            <a:ext uri="{FF2B5EF4-FFF2-40B4-BE49-F238E27FC236}">
              <a16:creationId xmlns:a16="http://schemas.microsoft.com/office/drawing/2014/main" id="{6907BC28-7BD6-FBF3-963A-03AE7192F4F2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1550" name="Line 63">
          <a:extLst>
            <a:ext uri="{FF2B5EF4-FFF2-40B4-BE49-F238E27FC236}">
              <a16:creationId xmlns:a16="http://schemas.microsoft.com/office/drawing/2014/main" id="{A9A9BB6E-5D5F-3DB1-BF11-1C74495469BD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1551" name="Line 66">
          <a:extLst>
            <a:ext uri="{FF2B5EF4-FFF2-40B4-BE49-F238E27FC236}">
              <a16:creationId xmlns:a16="http://schemas.microsoft.com/office/drawing/2014/main" id="{2F4A6E17-4C00-F8B9-D4EF-22E51500A424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4644" name="Text Box 68">
          <a:extLst>
            <a:ext uri="{FF2B5EF4-FFF2-40B4-BE49-F238E27FC236}">
              <a16:creationId xmlns:a16="http://schemas.microsoft.com/office/drawing/2014/main" id="{8C9AAD9A-6721-39E8-5003-5576DE31C52C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4645" name="Text Box 69">
          <a:extLst>
            <a:ext uri="{FF2B5EF4-FFF2-40B4-BE49-F238E27FC236}">
              <a16:creationId xmlns:a16="http://schemas.microsoft.com/office/drawing/2014/main" id="{03808129-7E2C-7DB3-CBF1-96A04634509D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24651" name="Text Box 75">
          <a:extLst>
            <a:ext uri="{FF2B5EF4-FFF2-40B4-BE49-F238E27FC236}">
              <a16:creationId xmlns:a16="http://schemas.microsoft.com/office/drawing/2014/main" id="{C1C61B3C-7C23-8A95-262B-89B7E67E9723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4652" name="Text Box 76">
          <a:extLst>
            <a:ext uri="{FF2B5EF4-FFF2-40B4-BE49-F238E27FC236}">
              <a16:creationId xmlns:a16="http://schemas.microsoft.com/office/drawing/2014/main" id="{D3467AAA-8F31-C2EC-CDE3-A2EA0F0919B8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18</xdr:col>
      <xdr:colOff>9525</xdr:colOff>
      <xdr:row>58</xdr:row>
      <xdr:rowOff>76200</xdr:rowOff>
    </xdr:from>
    <xdr:to>
      <xdr:col>20</xdr:col>
      <xdr:colOff>57150</xdr:colOff>
      <xdr:row>59</xdr:row>
      <xdr:rowOff>209550</xdr:rowOff>
    </xdr:to>
    <xdr:pic>
      <xdr:nvPicPr>
        <xdr:cNvPr id="181556" name="Picture 82" descr="名称未設定-6">
          <a:extLst>
            <a:ext uri="{FF2B5EF4-FFF2-40B4-BE49-F238E27FC236}">
              <a16:creationId xmlns:a16="http://schemas.microsoft.com/office/drawing/2014/main" id="{E5095FEF-7508-D6EB-566F-B0705F359F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3900" y="9382125"/>
          <a:ext cx="12858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" name="Text Box 69">
          <a:extLst>
            <a:ext uri="{FF2B5EF4-FFF2-40B4-BE49-F238E27FC236}">
              <a16:creationId xmlns:a16="http://schemas.microsoft.com/office/drawing/2014/main" id="{21502B44-61AD-46B5-9773-DEECE1ED6CCC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7650" name="Text Box 2">
          <a:extLst>
            <a:ext uri="{FF2B5EF4-FFF2-40B4-BE49-F238E27FC236}">
              <a16:creationId xmlns:a16="http://schemas.microsoft.com/office/drawing/2014/main" id="{0853BEE1-2435-E4A5-52CC-65D746AD2C4A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7651" name="Text Box 3">
          <a:extLst>
            <a:ext uri="{FF2B5EF4-FFF2-40B4-BE49-F238E27FC236}">
              <a16:creationId xmlns:a16="http://schemas.microsoft.com/office/drawing/2014/main" id="{DA342B29-EBE4-EF37-0523-404D599BF5DF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0567" name="Line 12">
          <a:extLst>
            <a:ext uri="{FF2B5EF4-FFF2-40B4-BE49-F238E27FC236}">
              <a16:creationId xmlns:a16="http://schemas.microsoft.com/office/drawing/2014/main" id="{7693FA1F-6204-E244-50CD-95E4144F82E4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0568" name="Line 15">
          <a:extLst>
            <a:ext uri="{FF2B5EF4-FFF2-40B4-BE49-F238E27FC236}">
              <a16:creationId xmlns:a16="http://schemas.microsoft.com/office/drawing/2014/main" id="{D38128CE-6518-CEFD-D3F9-B38A8B75E20B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0569" name="Line 17">
          <a:extLst>
            <a:ext uri="{FF2B5EF4-FFF2-40B4-BE49-F238E27FC236}">
              <a16:creationId xmlns:a16="http://schemas.microsoft.com/office/drawing/2014/main" id="{3AD23518-36EA-F506-C3E4-3F36842191C6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7666" name="Text Box 18">
          <a:extLst>
            <a:ext uri="{FF2B5EF4-FFF2-40B4-BE49-F238E27FC236}">
              <a16:creationId xmlns:a16="http://schemas.microsoft.com/office/drawing/2014/main" id="{C68598DA-62C2-369F-9DAA-238EA91D533E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7667" name="Text Box 19">
          <a:extLst>
            <a:ext uri="{FF2B5EF4-FFF2-40B4-BE49-F238E27FC236}">
              <a16:creationId xmlns:a16="http://schemas.microsoft.com/office/drawing/2014/main" id="{8F3314CC-02D1-8F3F-4A1A-32A1DE4D3F5A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7668" name="Text Box 20">
          <a:extLst>
            <a:ext uri="{FF2B5EF4-FFF2-40B4-BE49-F238E27FC236}">
              <a16:creationId xmlns:a16="http://schemas.microsoft.com/office/drawing/2014/main" id="{8E4C43FA-5EB1-836A-CD14-E6535A55C8E1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7669" name="Text Box 21">
          <a:extLst>
            <a:ext uri="{FF2B5EF4-FFF2-40B4-BE49-F238E27FC236}">
              <a16:creationId xmlns:a16="http://schemas.microsoft.com/office/drawing/2014/main" id="{026D925E-D9DE-64AC-88FA-6808A0027BB0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80574" name="AutoShape 26">
          <a:extLst>
            <a:ext uri="{FF2B5EF4-FFF2-40B4-BE49-F238E27FC236}">
              <a16:creationId xmlns:a16="http://schemas.microsoft.com/office/drawing/2014/main" id="{DEAD4B27-A337-3C9D-66EA-B83597479035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80575" name="AutoShape 27">
          <a:extLst>
            <a:ext uri="{FF2B5EF4-FFF2-40B4-BE49-F238E27FC236}">
              <a16:creationId xmlns:a16="http://schemas.microsoft.com/office/drawing/2014/main" id="{D1D215A1-A338-6A42-495F-CE450B0CA39E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80576" name="AutoShape 28">
          <a:extLst>
            <a:ext uri="{FF2B5EF4-FFF2-40B4-BE49-F238E27FC236}">
              <a16:creationId xmlns:a16="http://schemas.microsoft.com/office/drawing/2014/main" id="{9E4B07C9-36A9-C15B-E9D0-6E8A2D42AD0F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7678" name="Text Box 30">
          <a:extLst>
            <a:ext uri="{FF2B5EF4-FFF2-40B4-BE49-F238E27FC236}">
              <a16:creationId xmlns:a16="http://schemas.microsoft.com/office/drawing/2014/main" id="{E62FE194-89EE-4323-0A4D-CCF0CFAEB755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27679" name="Text Box 31">
          <a:extLst>
            <a:ext uri="{FF2B5EF4-FFF2-40B4-BE49-F238E27FC236}">
              <a16:creationId xmlns:a16="http://schemas.microsoft.com/office/drawing/2014/main" id="{32EB46B6-1DD0-8825-8518-A9A9B5B9C1C2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27682" name="Text Box 34">
          <a:extLst>
            <a:ext uri="{FF2B5EF4-FFF2-40B4-BE49-F238E27FC236}">
              <a16:creationId xmlns:a16="http://schemas.microsoft.com/office/drawing/2014/main" id="{28B8DCB7-1106-E66D-9F35-8D75D8100068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80580" name="AutoShape 35">
          <a:extLst>
            <a:ext uri="{FF2B5EF4-FFF2-40B4-BE49-F238E27FC236}">
              <a16:creationId xmlns:a16="http://schemas.microsoft.com/office/drawing/2014/main" id="{68A3A07D-C56E-BE70-8F63-40B52F482385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180581" name="AutoShape 36">
          <a:extLst>
            <a:ext uri="{FF2B5EF4-FFF2-40B4-BE49-F238E27FC236}">
              <a16:creationId xmlns:a16="http://schemas.microsoft.com/office/drawing/2014/main" id="{4A0383E3-2FC9-F389-3A81-EF3CAFACA262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27685" name="Text Box 37">
          <a:extLst>
            <a:ext uri="{FF2B5EF4-FFF2-40B4-BE49-F238E27FC236}">
              <a16:creationId xmlns:a16="http://schemas.microsoft.com/office/drawing/2014/main" id="{4898499E-7D48-64DF-8952-8A2A03EFA1DE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180583" name="AutoShape 38">
          <a:extLst>
            <a:ext uri="{FF2B5EF4-FFF2-40B4-BE49-F238E27FC236}">
              <a16:creationId xmlns:a16="http://schemas.microsoft.com/office/drawing/2014/main" id="{18716BD3-24BB-F399-1333-823E1DC4CD51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180584" name="AutoShape 39">
          <a:extLst>
            <a:ext uri="{FF2B5EF4-FFF2-40B4-BE49-F238E27FC236}">
              <a16:creationId xmlns:a16="http://schemas.microsoft.com/office/drawing/2014/main" id="{CDEC431A-1220-0621-3A76-BCC237E4DF31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27688" name="Text Box 40">
          <a:extLst>
            <a:ext uri="{FF2B5EF4-FFF2-40B4-BE49-F238E27FC236}">
              <a16:creationId xmlns:a16="http://schemas.microsoft.com/office/drawing/2014/main" id="{9281712B-8C52-B68A-3329-1112B0795535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180586" name="AutoShape 41">
          <a:extLst>
            <a:ext uri="{FF2B5EF4-FFF2-40B4-BE49-F238E27FC236}">
              <a16:creationId xmlns:a16="http://schemas.microsoft.com/office/drawing/2014/main" id="{B081FB8A-D259-8BE0-9E62-DD3E271326FE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180587" name="AutoShape 42">
          <a:extLst>
            <a:ext uri="{FF2B5EF4-FFF2-40B4-BE49-F238E27FC236}">
              <a16:creationId xmlns:a16="http://schemas.microsoft.com/office/drawing/2014/main" id="{A227051B-BF1D-AA07-9F48-737802061CE8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27691" name="Text Box 43">
          <a:extLst>
            <a:ext uri="{FF2B5EF4-FFF2-40B4-BE49-F238E27FC236}">
              <a16:creationId xmlns:a16="http://schemas.microsoft.com/office/drawing/2014/main" id="{740B2308-0C15-B040-604D-90C9D58023A1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7697" name="Text Box 49">
          <a:extLst>
            <a:ext uri="{FF2B5EF4-FFF2-40B4-BE49-F238E27FC236}">
              <a16:creationId xmlns:a16="http://schemas.microsoft.com/office/drawing/2014/main" id="{52E2891A-E6AA-C1BD-B9E5-BB5F06245E07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7698" name="Text Box 50">
          <a:extLst>
            <a:ext uri="{FF2B5EF4-FFF2-40B4-BE49-F238E27FC236}">
              <a16:creationId xmlns:a16="http://schemas.microsoft.com/office/drawing/2014/main" id="{B3AC6B22-409C-ACFB-1F70-E3C9C55214E1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0591" name="Line 52">
          <a:extLst>
            <a:ext uri="{FF2B5EF4-FFF2-40B4-BE49-F238E27FC236}">
              <a16:creationId xmlns:a16="http://schemas.microsoft.com/office/drawing/2014/main" id="{8769C9FC-66C9-0772-6703-B3EE34CE6455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0592" name="Line 54">
          <a:extLst>
            <a:ext uri="{FF2B5EF4-FFF2-40B4-BE49-F238E27FC236}">
              <a16:creationId xmlns:a16="http://schemas.microsoft.com/office/drawing/2014/main" id="{D4176956-66E7-D465-B57F-4B65D5663A4F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0593" name="Line 57">
          <a:extLst>
            <a:ext uri="{FF2B5EF4-FFF2-40B4-BE49-F238E27FC236}">
              <a16:creationId xmlns:a16="http://schemas.microsoft.com/office/drawing/2014/main" id="{8611291D-3496-7293-84F3-1A2179F1F72E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7707" name="Text Box 59">
          <a:extLst>
            <a:ext uri="{FF2B5EF4-FFF2-40B4-BE49-F238E27FC236}">
              <a16:creationId xmlns:a16="http://schemas.microsoft.com/office/drawing/2014/main" id="{58B818DD-4E5A-D27F-6101-EF15313FE8EC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7708" name="Text Box 60">
          <a:extLst>
            <a:ext uri="{FF2B5EF4-FFF2-40B4-BE49-F238E27FC236}">
              <a16:creationId xmlns:a16="http://schemas.microsoft.com/office/drawing/2014/main" id="{2FE72AB8-B3D9-1E61-5629-AA25D6BB7493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27714" name="Text Box 66">
          <a:extLst>
            <a:ext uri="{FF2B5EF4-FFF2-40B4-BE49-F238E27FC236}">
              <a16:creationId xmlns:a16="http://schemas.microsoft.com/office/drawing/2014/main" id="{E1E45782-CEA8-5334-63BF-A2EB0C3115F2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7715" name="Text Box 67">
          <a:extLst>
            <a:ext uri="{FF2B5EF4-FFF2-40B4-BE49-F238E27FC236}">
              <a16:creationId xmlns:a16="http://schemas.microsoft.com/office/drawing/2014/main" id="{36CD9886-133E-1E75-0816-3EDFE79AA337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17</xdr:col>
      <xdr:colOff>723900</xdr:colOff>
      <xdr:row>54</xdr:row>
      <xdr:rowOff>28575</xdr:rowOff>
    </xdr:from>
    <xdr:to>
      <xdr:col>20</xdr:col>
      <xdr:colOff>57150</xdr:colOff>
      <xdr:row>56</xdr:row>
      <xdr:rowOff>0</xdr:rowOff>
    </xdr:to>
    <xdr:pic>
      <xdr:nvPicPr>
        <xdr:cNvPr id="180598" name="Picture 68" descr="名称未設定-6">
          <a:extLst>
            <a:ext uri="{FF2B5EF4-FFF2-40B4-BE49-F238E27FC236}">
              <a16:creationId xmlns:a16="http://schemas.microsoft.com/office/drawing/2014/main" id="{9BF98CA8-790C-CB56-97BA-9181886C1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11025" y="9334500"/>
          <a:ext cx="14287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" name="Text Box 69">
          <a:extLst>
            <a:ext uri="{FF2B5EF4-FFF2-40B4-BE49-F238E27FC236}">
              <a16:creationId xmlns:a16="http://schemas.microsoft.com/office/drawing/2014/main" id="{C22402AF-23B5-4659-A577-8E7FAA03B9DE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8674" name="Text Box 2">
          <a:extLst>
            <a:ext uri="{FF2B5EF4-FFF2-40B4-BE49-F238E27FC236}">
              <a16:creationId xmlns:a16="http://schemas.microsoft.com/office/drawing/2014/main" id="{69BF158B-5D1A-D1B5-7FD4-B9AFCD89DD9D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8675" name="Text Box 3">
          <a:extLst>
            <a:ext uri="{FF2B5EF4-FFF2-40B4-BE49-F238E27FC236}">
              <a16:creationId xmlns:a16="http://schemas.microsoft.com/office/drawing/2014/main" id="{F2345174-1C50-DD1D-46C7-68A0AD58AF25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2583" name="Line 10">
          <a:extLst>
            <a:ext uri="{FF2B5EF4-FFF2-40B4-BE49-F238E27FC236}">
              <a16:creationId xmlns:a16="http://schemas.microsoft.com/office/drawing/2014/main" id="{4FC12153-4B86-E402-2FD8-DD0EAB4346F5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2584" name="Line 12">
          <a:extLst>
            <a:ext uri="{FF2B5EF4-FFF2-40B4-BE49-F238E27FC236}">
              <a16:creationId xmlns:a16="http://schemas.microsoft.com/office/drawing/2014/main" id="{3A2BF2BE-847A-4EE6-8CCA-AD4A2850EA20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2585" name="Line 13">
          <a:extLst>
            <a:ext uri="{FF2B5EF4-FFF2-40B4-BE49-F238E27FC236}">
              <a16:creationId xmlns:a16="http://schemas.microsoft.com/office/drawing/2014/main" id="{4EDEC07A-824A-641F-85F1-A977D5D1149B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8687" name="Text Box 15">
          <a:extLst>
            <a:ext uri="{FF2B5EF4-FFF2-40B4-BE49-F238E27FC236}">
              <a16:creationId xmlns:a16="http://schemas.microsoft.com/office/drawing/2014/main" id="{3BFF3C60-79CF-220D-382D-5C1C813C2029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8688" name="Text Box 16">
          <a:extLst>
            <a:ext uri="{FF2B5EF4-FFF2-40B4-BE49-F238E27FC236}">
              <a16:creationId xmlns:a16="http://schemas.microsoft.com/office/drawing/2014/main" id="{063817F3-A5CA-D638-1C54-3E2B98B69605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8689" name="Text Box 17">
          <a:extLst>
            <a:ext uri="{FF2B5EF4-FFF2-40B4-BE49-F238E27FC236}">
              <a16:creationId xmlns:a16="http://schemas.microsoft.com/office/drawing/2014/main" id="{72518E2A-C49C-73E6-A193-6410CC691651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8690" name="Text Box 18">
          <a:extLst>
            <a:ext uri="{FF2B5EF4-FFF2-40B4-BE49-F238E27FC236}">
              <a16:creationId xmlns:a16="http://schemas.microsoft.com/office/drawing/2014/main" id="{D5B0F4F1-6D2C-7C8F-74D5-11A863DF6F1A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8700" name="Text Box 28">
          <a:extLst>
            <a:ext uri="{FF2B5EF4-FFF2-40B4-BE49-F238E27FC236}">
              <a16:creationId xmlns:a16="http://schemas.microsoft.com/office/drawing/2014/main" id="{B849C89B-8259-4F31-ACE9-AC92C4B070BA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8701" name="Text Box 29">
          <a:extLst>
            <a:ext uri="{FF2B5EF4-FFF2-40B4-BE49-F238E27FC236}">
              <a16:creationId xmlns:a16="http://schemas.microsoft.com/office/drawing/2014/main" id="{14564F93-7224-2BD8-384E-DEC44D26E602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8702" name="Text Box 30">
          <a:extLst>
            <a:ext uri="{FF2B5EF4-FFF2-40B4-BE49-F238E27FC236}">
              <a16:creationId xmlns:a16="http://schemas.microsoft.com/office/drawing/2014/main" id="{CF3A2CDC-97A4-141C-E171-C9FD4C2D2744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8703" name="Text Box 31">
          <a:extLst>
            <a:ext uri="{FF2B5EF4-FFF2-40B4-BE49-F238E27FC236}">
              <a16:creationId xmlns:a16="http://schemas.microsoft.com/office/drawing/2014/main" id="{05D6906B-E2B6-8D7F-8418-BAF3F856D41F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82594" name="AutoShape 38">
          <a:extLst>
            <a:ext uri="{FF2B5EF4-FFF2-40B4-BE49-F238E27FC236}">
              <a16:creationId xmlns:a16="http://schemas.microsoft.com/office/drawing/2014/main" id="{E6578AEF-B712-D938-9A96-D7528DB8A2D7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82595" name="AutoShape 39">
          <a:extLst>
            <a:ext uri="{FF2B5EF4-FFF2-40B4-BE49-F238E27FC236}">
              <a16:creationId xmlns:a16="http://schemas.microsoft.com/office/drawing/2014/main" id="{F2CCB148-FC7F-8251-74AE-F8AB5DEF68E7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82596" name="AutoShape 40">
          <a:extLst>
            <a:ext uri="{FF2B5EF4-FFF2-40B4-BE49-F238E27FC236}">
              <a16:creationId xmlns:a16="http://schemas.microsoft.com/office/drawing/2014/main" id="{F94BCD60-71C0-E4CB-D6BE-7878AE8AB174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28714" name="Text Box 42">
          <a:extLst>
            <a:ext uri="{FF2B5EF4-FFF2-40B4-BE49-F238E27FC236}">
              <a16:creationId xmlns:a16="http://schemas.microsoft.com/office/drawing/2014/main" id="{E84DCB3F-8421-B6B8-7806-2478A147BD9C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28715" name="Text Box 43">
          <a:extLst>
            <a:ext uri="{FF2B5EF4-FFF2-40B4-BE49-F238E27FC236}">
              <a16:creationId xmlns:a16="http://schemas.microsoft.com/office/drawing/2014/main" id="{860A6E0A-89C7-9B84-5590-A3684285BBBB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28718" name="Text Box 46">
          <a:extLst>
            <a:ext uri="{FF2B5EF4-FFF2-40B4-BE49-F238E27FC236}">
              <a16:creationId xmlns:a16="http://schemas.microsoft.com/office/drawing/2014/main" id="{5B1E3348-B93C-32F6-D601-C68A31DDEF8C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82600" name="AutoShape 47">
          <a:extLst>
            <a:ext uri="{FF2B5EF4-FFF2-40B4-BE49-F238E27FC236}">
              <a16:creationId xmlns:a16="http://schemas.microsoft.com/office/drawing/2014/main" id="{C7E15F18-FEA9-F5B8-4CC1-12FD90EAF5D1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182601" name="AutoShape 48">
          <a:extLst>
            <a:ext uri="{FF2B5EF4-FFF2-40B4-BE49-F238E27FC236}">
              <a16:creationId xmlns:a16="http://schemas.microsoft.com/office/drawing/2014/main" id="{F66CEC14-A65E-44A5-CF9D-D734DA7634CA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28721" name="Text Box 49">
          <a:extLst>
            <a:ext uri="{FF2B5EF4-FFF2-40B4-BE49-F238E27FC236}">
              <a16:creationId xmlns:a16="http://schemas.microsoft.com/office/drawing/2014/main" id="{CBCFD68E-5D27-F8FD-A149-718007DF89FB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182603" name="AutoShape 50">
          <a:extLst>
            <a:ext uri="{FF2B5EF4-FFF2-40B4-BE49-F238E27FC236}">
              <a16:creationId xmlns:a16="http://schemas.microsoft.com/office/drawing/2014/main" id="{C374D9D5-22D6-5460-23DB-0858980A630E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182604" name="AutoShape 51">
          <a:extLst>
            <a:ext uri="{FF2B5EF4-FFF2-40B4-BE49-F238E27FC236}">
              <a16:creationId xmlns:a16="http://schemas.microsoft.com/office/drawing/2014/main" id="{F4EE7506-CF7F-5394-3202-01E8302692BE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28724" name="Text Box 52">
          <a:extLst>
            <a:ext uri="{FF2B5EF4-FFF2-40B4-BE49-F238E27FC236}">
              <a16:creationId xmlns:a16="http://schemas.microsoft.com/office/drawing/2014/main" id="{37D3CDE4-5817-821C-4E4C-BB0DCBFF2C4D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182606" name="AutoShape 53">
          <a:extLst>
            <a:ext uri="{FF2B5EF4-FFF2-40B4-BE49-F238E27FC236}">
              <a16:creationId xmlns:a16="http://schemas.microsoft.com/office/drawing/2014/main" id="{A8202526-5409-D002-681F-28E794545BCF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182607" name="AutoShape 54">
          <a:extLst>
            <a:ext uri="{FF2B5EF4-FFF2-40B4-BE49-F238E27FC236}">
              <a16:creationId xmlns:a16="http://schemas.microsoft.com/office/drawing/2014/main" id="{6802764E-6FC8-543D-90EE-711FFF08B1BB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28727" name="Text Box 55">
          <a:extLst>
            <a:ext uri="{FF2B5EF4-FFF2-40B4-BE49-F238E27FC236}">
              <a16:creationId xmlns:a16="http://schemas.microsoft.com/office/drawing/2014/main" id="{5EBBECCD-9991-02BC-B5FD-48E387CFC68B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8733" name="Text Box 61">
          <a:extLst>
            <a:ext uri="{FF2B5EF4-FFF2-40B4-BE49-F238E27FC236}">
              <a16:creationId xmlns:a16="http://schemas.microsoft.com/office/drawing/2014/main" id="{0A04804C-7BE0-B08A-DB15-CC3492AD3658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8734" name="Text Box 62">
          <a:extLst>
            <a:ext uri="{FF2B5EF4-FFF2-40B4-BE49-F238E27FC236}">
              <a16:creationId xmlns:a16="http://schemas.microsoft.com/office/drawing/2014/main" id="{9457B44E-8BCE-A26D-14F6-79322308DD5A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2611" name="Line 64">
          <a:extLst>
            <a:ext uri="{FF2B5EF4-FFF2-40B4-BE49-F238E27FC236}">
              <a16:creationId xmlns:a16="http://schemas.microsoft.com/office/drawing/2014/main" id="{CDC2E8E5-286A-4BF8-CC83-DFB8F0292065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2612" name="Line 66">
          <a:extLst>
            <a:ext uri="{FF2B5EF4-FFF2-40B4-BE49-F238E27FC236}">
              <a16:creationId xmlns:a16="http://schemas.microsoft.com/office/drawing/2014/main" id="{C6482F68-75C1-8394-119E-469F6F556498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2613" name="Line 69">
          <a:extLst>
            <a:ext uri="{FF2B5EF4-FFF2-40B4-BE49-F238E27FC236}">
              <a16:creationId xmlns:a16="http://schemas.microsoft.com/office/drawing/2014/main" id="{187AFC33-151A-79B3-D7A7-02BC5FE24900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28743" name="Text Box 71">
          <a:extLst>
            <a:ext uri="{FF2B5EF4-FFF2-40B4-BE49-F238E27FC236}">
              <a16:creationId xmlns:a16="http://schemas.microsoft.com/office/drawing/2014/main" id="{F2887482-2B02-7598-6AB4-F5DFA47FFFD4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28744" name="Text Box 72">
          <a:extLst>
            <a:ext uri="{FF2B5EF4-FFF2-40B4-BE49-F238E27FC236}">
              <a16:creationId xmlns:a16="http://schemas.microsoft.com/office/drawing/2014/main" id="{8CFA3D49-5304-D0A7-B373-DC638DA28974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28750" name="Text Box 78">
          <a:extLst>
            <a:ext uri="{FF2B5EF4-FFF2-40B4-BE49-F238E27FC236}">
              <a16:creationId xmlns:a16="http://schemas.microsoft.com/office/drawing/2014/main" id="{B324C51F-1C17-AF68-28B4-639ACAA8CFBE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8751" name="Text Box 79">
          <a:extLst>
            <a:ext uri="{FF2B5EF4-FFF2-40B4-BE49-F238E27FC236}">
              <a16:creationId xmlns:a16="http://schemas.microsoft.com/office/drawing/2014/main" id="{D2420ED9-807A-1F88-9278-BB4FC19FD93C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17</xdr:col>
      <xdr:colOff>723900</xdr:colOff>
      <xdr:row>54</xdr:row>
      <xdr:rowOff>28575</xdr:rowOff>
    </xdr:from>
    <xdr:to>
      <xdr:col>20</xdr:col>
      <xdr:colOff>66675</xdr:colOff>
      <xdr:row>56</xdr:row>
      <xdr:rowOff>0</xdr:rowOff>
    </xdr:to>
    <xdr:pic>
      <xdr:nvPicPr>
        <xdr:cNvPr id="182618" name="Picture 80" descr="名称未設定-6">
          <a:extLst>
            <a:ext uri="{FF2B5EF4-FFF2-40B4-BE49-F238E27FC236}">
              <a16:creationId xmlns:a16="http://schemas.microsoft.com/office/drawing/2014/main" id="{C765D6FF-339F-9920-B85D-197F81E6C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11025" y="9334500"/>
          <a:ext cx="14382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" name="Text Box 69">
          <a:extLst>
            <a:ext uri="{FF2B5EF4-FFF2-40B4-BE49-F238E27FC236}">
              <a16:creationId xmlns:a16="http://schemas.microsoft.com/office/drawing/2014/main" id="{70858715-C518-4D39-8842-43CB2A98D46C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2769" name="Text Box 1">
          <a:extLst>
            <a:ext uri="{FF2B5EF4-FFF2-40B4-BE49-F238E27FC236}">
              <a16:creationId xmlns:a16="http://schemas.microsoft.com/office/drawing/2014/main" id="{A4DDA2EE-F5BA-EDAE-7966-D4C9F72319DD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2770" name="Text Box 2">
          <a:extLst>
            <a:ext uri="{FF2B5EF4-FFF2-40B4-BE49-F238E27FC236}">
              <a16:creationId xmlns:a16="http://schemas.microsoft.com/office/drawing/2014/main" id="{595A145E-6C3C-A6E5-94F5-383778F53C65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2774" name="Text Box 6">
          <a:extLst>
            <a:ext uri="{FF2B5EF4-FFF2-40B4-BE49-F238E27FC236}">
              <a16:creationId xmlns:a16="http://schemas.microsoft.com/office/drawing/2014/main" id="{87436805-119C-D832-724E-F945845A93B7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2775" name="Text Box 7">
          <a:extLst>
            <a:ext uri="{FF2B5EF4-FFF2-40B4-BE49-F238E27FC236}">
              <a16:creationId xmlns:a16="http://schemas.microsoft.com/office/drawing/2014/main" id="{C7E5A4AC-E4BC-9A9F-2CD0-85B52ECC0407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3605" name="Line 10">
          <a:extLst>
            <a:ext uri="{FF2B5EF4-FFF2-40B4-BE49-F238E27FC236}">
              <a16:creationId xmlns:a16="http://schemas.microsoft.com/office/drawing/2014/main" id="{1C57ABF9-EFA2-1114-F9AA-C3F23395EC07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3606" name="Line 12">
          <a:extLst>
            <a:ext uri="{FF2B5EF4-FFF2-40B4-BE49-F238E27FC236}">
              <a16:creationId xmlns:a16="http://schemas.microsoft.com/office/drawing/2014/main" id="{42A20F29-0A9F-1EAE-9173-68C700F2F456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3607" name="Line 13">
          <a:extLst>
            <a:ext uri="{FF2B5EF4-FFF2-40B4-BE49-F238E27FC236}">
              <a16:creationId xmlns:a16="http://schemas.microsoft.com/office/drawing/2014/main" id="{D621FAAA-3B66-BCFB-D6C9-974B4D2C4E4C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2783" name="Text Box 15">
          <a:extLst>
            <a:ext uri="{FF2B5EF4-FFF2-40B4-BE49-F238E27FC236}">
              <a16:creationId xmlns:a16="http://schemas.microsoft.com/office/drawing/2014/main" id="{33C2AA84-7B0C-EA0C-D075-958586B46A25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32784" name="Text Box 16">
          <a:extLst>
            <a:ext uri="{FF2B5EF4-FFF2-40B4-BE49-F238E27FC236}">
              <a16:creationId xmlns:a16="http://schemas.microsoft.com/office/drawing/2014/main" id="{190E879D-ED67-C0CB-855F-DB2A7AF23C75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2785" name="Text Box 17">
          <a:extLst>
            <a:ext uri="{FF2B5EF4-FFF2-40B4-BE49-F238E27FC236}">
              <a16:creationId xmlns:a16="http://schemas.microsoft.com/office/drawing/2014/main" id="{C9933AA4-A161-1AD9-C48D-33B98DD11D3D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2786" name="Text Box 18">
          <a:extLst>
            <a:ext uri="{FF2B5EF4-FFF2-40B4-BE49-F238E27FC236}">
              <a16:creationId xmlns:a16="http://schemas.microsoft.com/office/drawing/2014/main" id="{9C1E2213-8EE1-2C31-EA50-8262559E1C74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2796" name="Text Box 28">
          <a:extLst>
            <a:ext uri="{FF2B5EF4-FFF2-40B4-BE49-F238E27FC236}">
              <a16:creationId xmlns:a16="http://schemas.microsoft.com/office/drawing/2014/main" id="{9D65D632-71B8-360A-C842-18A2BA107260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285750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32797" name="Text Box 29">
          <a:extLst>
            <a:ext uri="{FF2B5EF4-FFF2-40B4-BE49-F238E27FC236}">
              <a16:creationId xmlns:a16="http://schemas.microsoft.com/office/drawing/2014/main" id="{5206D8C2-66D4-8B83-D1E6-1ADB30C1BA38}"/>
            </a:ext>
          </a:extLst>
        </xdr:cNvPr>
        <xdr:cNvSpPr txBox="1">
          <a:spLocks noChangeArrowheads="1"/>
        </xdr:cNvSpPr>
      </xdr:nvSpPr>
      <xdr:spPr bwMode="auto">
        <a:xfrm>
          <a:off x="9477375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2798" name="Text Box 30">
          <a:extLst>
            <a:ext uri="{FF2B5EF4-FFF2-40B4-BE49-F238E27FC236}">
              <a16:creationId xmlns:a16="http://schemas.microsoft.com/office/drawing/2014/main" id="{616F53DC-5F21-835E-F99C-D5CE817E3BE6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2799" name="Text Box 31">
          <a:extLst>
            <a:ext uri="{FF2B5EF4-FFF2-40B4-BE49-F238E27FC236}">
              <a16:creationId xmlns:a16="http://schemas.microsoft.com/office/drawing/2014/main" id="{674C3AF5-8DAA-EC75-DA4D-E52E633F21B4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9525</xdr:colOff>
      <xdr:row>0</xdr:row>
      <xdr:rowOff>0</xdr:rowOff>
    </xdr:from>
    <xdr:to>
      <xdr:col>10</xdr:col>
      <xdr:colOff>638175</xdr:colOff>
      <xdr:row>0</xdr:row>
      <xdr:rowOff>0</xdr:rowOff>
    </xdr:to>
    <xdr:sp macro="" textlink="">
      <xdr:nvSpPr>
        <xdr:cNvPr id="183616" name="AutoShape 38">
          <a:extLst>
            <a:ext uri="{FF2B5EF4-FFF2-40B4-BE49-F238E27FC236}">
              <a16:creationId xmlns:a16="http://schemas.microsoft.com/office/drawing/2014/main" id="{8BE3BDC8-42B1-1714-4EF2-C9FC1FA4AA30}"/>
            </a:ext>
          </a:extLst>
        </xdr:cNvPr>
        <xdr:cNvSpPr>
          <a:spLocks noChangeArrowheads="1"/>
        </xdr:cNvSpPr>
      </xdr:nvSpPr>
      <xdr:spPr bwMode="auto">
        <a:xfrm>
          <a:off x="4391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9525</xdr:colOff>
      <xdr:row>0</xdr:row>
      <xdr:rowOff>0</xdr:rowOff>
    </xdr:from>
    <xdr:to>
      <xdr:col>12</xdr:col>
      <xdr:colOff>571500</xdr:colOff>
      <xdr:row>0</xdr:row>
      <xdr:rowOff>0</xdr:rowOff>
    </xdr:to>
    <xdr:sp macro="" textlink="">
      <xdr:nvSpPr>
        <xdr:cNvPr id="183617" name="AutoShape 39">
          <a:extLst>
            <a:ext uri="{FF2B5EF4-FFF2-40B4-BE49-F238E27FC236}">
              <a16:creationId xmlns:a16="http://schemas.microsoft.com/office/drawing/2014/main" id="{9DA8FBBB-C95C-1846-0070-E97D66BFAF7C}"/>
            </a:ext>
          </a:extLst>
        </xdr:cNvPr>
        <xdr:cNvSpPr>
          <a:spLocks noChangeArrowheads="1"/>
        </xdr:cNvSpPr>
      </xdr:nvSpPr>
      <xdr:spPr bwMode="auto">
        <a:xfrm>
          <a:off x="7105650" y="0"/>
          <a:ext cx="1419225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9525</xdr:colOff>
      <xdr:row>0</xdr:row>
      <xdr:rowOff>0</xdr:rowOff>
    </xdr:from>
    <xdr:to>
      <xdr:col>16</xdr:col>
      <xdr:colOff>638175</xdr:colOff>
      <xdr:row>0</xdr:row>
      <xdr:rowOff>0</xdr:rowOff>
    </xdr:to>
    <xdr:sp macro="" textlink="">
      <xdr:nvSpPr>
        <xdr:cNvPr id="183618" name="AutoShape 40">
          <a:extLst>
            <a:ext uri="{FF2B5EF4-FFF2-40B4-BE49-F238E27FC236}">
              <a16:creationId xmlns:a16="http://schemas.microsoft.com/office/drawing/2014/main" id="{6B799880-D8EF-2EB1-7AFD-D2708CA3561B}"/>
            </a:ext>
          </a:extLst>
        </xdr:cNvPr>
        <xdr:cNvSpPr>
          <a:spLocks noChangeArrowheads="1"/>
        </xdr:cNvSpPr>
      </xdr:nvSpPr>
      <xdr:spPr bwMode="auto">
        <a:xfrm>
          <a:off x="8582025" y="0"/>
          <a:ext cx="2705100" cy="0"/>
        </a:xfrm>
        <a:prstGeom prst="roundRect">
          <a:avLst>
            <a:gd name="adj" fmla="val 85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552450</xdr:colOff>
      <xdr:row>0</xdr:row>
      <xdr:rowOff>0</xdr:rowOff>
    </xdr:to>
    <xdr:sp macro="" textlink="">
      <xdr:nvSpPr>
        <xdr:cNvPr id="32810" name="Text Box 42">
          <a:extLst>
            <a:ext uri="{FF2B5EF4-FFF2-40B4-BE49-F238E27FC236}">
              <a16:creationId xmlns:a16="http://schemas.microsoft.com/office/drawing/2014/main" id="{C978E158-C528-94B9-7D12-E4B3AF9A97F7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16</xdr:col>
      <xdr:colOff>314325</xdr:colOff>
      <xdr:row>0</xdr:row>
      <xdr:rowOff>0</xdr:rowOff>
    </xdr:from>
    <xdr:to>
      <xdr:col>16</xdr:col>
      <xdr:colOff>571500</xdr:colOff>
      <xdr:row>0</xdr:row>
      <xdr:rowOff>0</xdr:rowOff>
    </xdr:to>
    <xdr:sp macro="" textlink="">
      <xdr:nvSpPr>
        <xdr:cNvPr id="32811" name="Text Box 43">
          <a:extLst>
            <a:ext uri="{FF2B5EF4-FFF2-40B4-BE49-F238E27FC236}">
              <a16:creationId xmlns:a16="http://schemas.microsoft.com/office/drawing/2014/main" id="{01BD9B3C-3B60-CAC5-11FE-00CE49986B7E}"/>
            </a:ext>
          </a:extLst>
        </xdr:cNvPr>
        <xdr:cNvSpPr txBox="1">
          <a:spLocks noChangeArrowheads="1"/>
        </xdr:cNvSpPr>
      </xdr:nvSpPr>
      <xdr:spPr bwMode="auto">
        <a:xfrm>
          <a:off x="10982325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7</xdr:col>
      <xdr:colOff>180975</xdr:colOff>
      <xdr:row>0</xdr:row>
      <xdr:rowOff>0</xdr:rowOff>
    </xdr:from>
    <xdr:to>
      <xdr:col>8</xdr:col>
      <xdr:colOff>514350</xdr:colOff>
      <xdr:row>0</xdr:row>
      <xdr:rowOff>0</xdr:rowOff>
    </xdr:to>
    <xdr:sp macro="" textlink="">
      <xdr:nvSpPr>
        <xdr:cNvPr id="32814" name="Text Box 46">
          <a:extLst>
            <a:ext uri="{FF2B5EF4-FFF2-40B4-BE49-F238E27FC236}">
              <a16:creationId xmlns:a16="http://schemas.microsoft.com/office/drawing/2014/main" id="{3CF7CEE2-4733-17F7-C43B-B0BAEAC4D560}"/>
            </a:ext>
          </a:extLst>
        </xdr:cNvPr>
        <xdr:cNvSpPr txBox="1">
          <a:spLocks noChangeArrowheads="1"/>
        </xdr:cNvSpPr>
      </xdr:nvSpPr>
      <xdr:spPr bwMode="auto">
        <a:xfrm>
          <a:off x="4562475" y="0"/>
          <a:ext cx="9525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950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  塩江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200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0</xdr:row>
      <xdr:rowOff>0</xdr:rowOff>
    </xdr:from>
    <xdr:to>
      <xdr:col>7</xdr:col>
      <xdr:colOff>133350</xdr:colOff>
      <xdr:row>0</xdr:row>
      <xdr:rowOff>0</xdr:rowOff>
    </xdr:to>
    <xdr:sp macro="" textlink="">
      <xdr:nvSpPr>
        <xdr:cNvPr id="183622" name="AutoShape 47">
          <a:extLst>
            <a:ext uri="{FF2B5EF4-FFF2-40B4-BE49-F238E27FC236}">
              <a16:creationId xmlns:a16="http://schemas.microsoft.com/office/drawing/2014/main" id="{FDC9A7F9-6949-3193-8B52-9344FE823735}"/>
            </a:ext>
          </a:extLst>
        </xdr:cNvPr>
        <xdr:cNvSpPr>
          <a:spLocks/>
        </xdr:cNvSpPr>
      </xdr:nvSpPr>
      <xdr:spPr bwMode="auto">
        <a:xfrm>
          <a:off x="4438650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447675</xdr:colOff>
      <xdr:row>0</xdr:row>
      <xdr:rowOff>0</xdr:rowOff>
    </xdr:from>
    <xdr:to>
      <xdr:col>8</xdr:col>
      <xdr:colOff>523875</xdr:colOff>
      <xdr:row>0</xdr:row>
      <xdr:rowOff>0</xdr:rowOff>
    </xdr:to>
    <xdr:sp macro="" textlink="">
      <xdr:nvSpPr>
        <xdr:cNvPr id="183623" name="AutoShape 48">
          <a:extLst>
            <a:ext uri="{FF2B5EF4-FFF2-40B4-BE49-F238E27FC236}">
              <a16:creationId xmlns:a16="http://schemas.microsoft.com/office/drawing/2014/main" id="{B3D9C6CB-A318-7095-997E-FA08DF9DCED1}"/>
            </a:ext>
          </a:extLst>
        </xdr:cNvPr>
        <xdr:cNvSpPr>
          <a:spLocks/>
        </xdr:cNvSpPr>
      </xdr:nvSpPr>
      <xdr:spPr bwMode="auto">
        <a:xfrm>
          <a:off x="544830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13</xdr:col>
      <xdr:colOff>247650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32817" name="Text Box 49">
          <a:extLst>
            <a:ext uri="{FF2B5EF4-FFF2-40B4-BE49-F238E27FC236}">
              <a16:creationId xmlns:a16="http://schemas.microsoft.com/office/drawing/2014/main" id="{A44A0E32-8E7F-9E80-F09D-CEDE39C4379A}"/>
            </a:ext>
          </a:extLst>
        </xdr:cNvPr>
        <xdr:cNvSpPr txBox="1">
          <a:spLocks noChangeArrowheads="1"/>
        </xdr:cNvSpPr>
      </xdr:nvSpPr>
      <xdr:spPr bwMode="auto">
        <a:xfrm>
          <a:off x="8820150" y="0"/>
          <a:ext cx="8477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香南町･塩江町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</a:t>
          </a:r>
          <a:endParaRPr lang="ja-JP" altLang="en-US"/>
        </a:p>
      </xdr:txBody>
    </xdr:sp>
    <xdr:clientData/>
  </xdr:twoCellAnchor>
  <xdr:twoCellAnchor>
    <xdr:from>
      <xdr:col>13</xdr:col>
      <xdr:colOff>123825</xdr:colOff>
      <xdr:row>0</xdr:row>
      <xdr:rowOff>0</xdr:rowOff>
    </xdr:from>
    <xdr:to>
      <xdr:col>13</xdr:col>
      <xdr:colOff>200025</xdr:colOff>
      <xdr:row>0</xdr:row>
      <xdr:rowOff>0</xdr:rowOff>
    </xdr:to>
    <xdr:sp macro="" textlink="">
      <xdr:nvSpPr>
        <xdr:cNvPr id="183625" name="AutoShape 50">
          <a:extLst>
            <a:ext uri="{FF2B5EF4-FFF2-40B4-BE49-F238E27FC236}">
              <a16:creationId xmlns:a16="http://schemas.microsoft.com/office/drawing/2014/main" id="{FC7FE57B-6609-EB6F-7304-4C34E76FE17A}"/>
            </a:ext>
          </a:extLst>
        </xdr:cNvPr>
        <xdr:cNvSpPr>
          <a:spLocks/>
        </xdr:cNvSpPr>
      </xdr:nvSpPr>
      <xdr:spPr bwMode="auto">
        <a:xfrm>
          <a:off x="869632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400050</xdr:colOff>
      <xdr:row>0</xdr:row>
      <xdr:rowOff>0</xdr:rowOff>
    </xdr:from>
    <xdr:to>
      <xdr:col>14</xdr:col>
      <xdr:colOff>476250</xdr:colOff>
      <xdr:row>0</xdr:row>
      <xdr:rowOff>0</xdr:rowOff>
    </xdr:to>
    <xdr:sp macro="" textlink="">
      <xdr:nvSpPr>
        <xdr:cNvPr id="183626" name="AutoShape 51">
          <a:extLst>
            <a:ext uri="{FF2B5EF4-FFF2-40B4-BE49-F238E27FC236}">
              <a16:creationId xmlns:a16="http://schemas.microsoft.com/office/drawing/2014/main" id="{23E32E1B-7DA7-F068-166A-9DBCD0F02A0A}"/>
            </a:ext>
          </a:extLst>
        </xdr:cNvPr>
        <xdr:cNvSpPr>
          <a:spLocks/>
        </xdr:cNvSpPr>
      </xdr:nvSpPr>
      <xdr:spPr bwMode="auto">
        <a:xfrm>
          <a:off x="9591675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390525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32820" name="Text Box 52">
          <a:extLst>
            <a:ext uri="{FF2B5EF4-FFF2-40B4-BE49-F238E27FC236}">
              <a16:creationId xmlns:a16="http://schemas.microsoft.com/office/drawing/2014/main" id="{5FD6FBF6-D9F7-F3DB-93ED-960E73FA17E6}"/>
            </a:ext>
          </a:extLst>
        </xdr:cNvPr>
        <xdr:cNvSpPr txBox="1">
          <a:spLocks noChangeArrowheads="1"/>
        </xdr:cNvSpPr>
      </xdr:nvSpPr>
      <xdr:spPr bwMode="auto">
        <a:xfrm>
          <a:off x="11058525" y="0"/>
          <a:ext cx="61912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香川町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100 </a:t>
          </a:r>
          <a:endParaRPr lang="ja-JP" altLang="en-US" sz="7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香南町  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</a:t>
          </a:r>
          <a:endParaRPr lang="ja-JP" altLang="en-US"/>
        </a:p>
      </xdr:txBody>
    </xdr:sp>
    <xdr:clientData/>
  </xdr:twoCellAnchor>
  <xdr:twoCellAnchor>
    <xdr:from>
      <xdr:col>16</xdr:col>
      <xdr:colOff>219075</xdr:colOff>
      <xdr:row>0</xdr:row>
      <xdr:rowOff>0</xdr:rowOff>
    </xdr:from>
    <xdr:to>
      <xdr:col>16</xdr:col>
      <xdr:colOff>295275</xdr:colOff>
      <xdr:row>0</xdr:row>
      <xdr:rowOff>0</xdr:rowOff>
    </xdr:to>
    <xdr:sp macro="" textlink="">
      <xdr:nvSpPr>
        <xdr:cNvPr id="183628" name="AutoShape 53">
          <a:extLst>
            <a:ext uri="{FF2B5EF4-FFF2-40B4-BE49-F238E27FC236}">
              <a16:creationId xmlns:a16="http://schemas.microsoft.com/office/drawing/2014/main" id="{1C11B854-0C63-CDDB-3BF6-0825D082B3AC}"/>
            </a:ext>
          </a:extLst>
        </xdr:cNvPr>
        <xdr:cNvSpPr>
          <a:spLocks/>
        </xdr:cNvSpPr>
      </xdr:nvSpPr>
      <xdr:spPr bwMode="auto">
        <a:xfrm>
          <a:off x="10887075" y="0"/>
          <a:ext cx="7620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314325</xdr:colOff>
      <xdr:row>0</xdr:row>
      <xdr:rowOff>0</xdr:rowOff>
    </xdr:from>
    <xdr:to>
      <xdr:col>17</xdr:col>
      <xdr:colOff>390525</xdr:colOff>
      <xdr:row>0</xdr:row>
      <xdr:rowOff>0</xdr:rowOff>
    </xdr:to>
    <xdr:sp macro="" textlink="">
      <xdr:nvSpPr>
        <xdr:cNvPr id="183629" name="AutoShape 54">
          <a:extLst>
            <a:ext uri="{FF2B5EF4-FFF2-40B4-BE49-F238E27FC236}">
              <a16:creationId xmlns:a16="http://schemas.microsoft.com/office/drawing/2014/main" id="{6A91C7A5-7885-65EC-FB58-57D97C26D580}"/>
            </a:ext>
          </a:extLst>
        </xdr:cNvPr>
        <xdr:cNvSpPr>
          <a:spLocks/>
        </xdr:cNvSpPr>
      </xdr:nvSpPr>
      <xdr:spPr bwMode="auto">
        <a:xfrm>
          <a:off x="11601450" y="0"/>
          <a:ext cx="7620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28575</xdr:colOff>
      <xdr:row>0</xdr:row>
      <xdr:rowOff>0</xdr:rowOff>
    </xdr:from>
    <xdr:to>
      <xdr:col>8</xdr:col>
      <xdr:colOff>200025</xdr:colOff>
      <xdr:row>0</xdr:row>
      <xdr:rowOff>0</xdr:rowOff>
    </xdr:to>
    <xdr:sp macro="" textlink="">
      <xdr:nvSpPr>
        <xdr:cNvPr id="32823" name="Text Box 55">
          <a:extLst>
            <a:ext uri="{FF2B5EF4-FFF2-40B4-BE49-F238E27FC236}">
              <a16:creationId xmlns:a16="http://schemas.microsoft.com/office/drawing/2014/main" id="{D3265A31-ABB0-0F05-383E-5FFC2C856995}"/>
            </a:ext>
          </a:extLst>
        </xdr:cNvPr>
        <xdr:cNvSpPr txBox="1">
          <a:spLocks noChangeArrowheads="1"/>
        </xdr:cNvSpPr>
      </xdr:nvSpPr>
      <xdr:spPr bwMode="auto">
        <a:xfrm>
          <a:off x="5029200" y="0"/>
          <a:ext cx="1714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endParaRPr lang="ja-JP" altLang="en-US"/>
        </a:p>
      </xdr:txBody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2829" name="Text Box 61">
          <a:extLst>
            <a:ext uri="{FF2B5EF4-FFF2-40B4-BE49-F238E27FC236}">
              <a16:creationId xmlns:a16="http://schemas.microsoft.com/office/drawing/2014/main" id="{68958E40-B3CD-7D92-C399-D989EC4B1184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2830" name="Text Box 62">
          <a:extLst>
            <a:ext uri="{FF2B5EF4-FFF2-40B4-BE49-F238E27FC236}">
              <a16:creationId xmlns:a16="http://schemas.microsoft.com/office/drawing/2014/main" id="{85FDF5C8-DFEB-F327-0297-EC1FF19C6919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3633" name="Line 64">
          <a:extLst>
            <a:ext uri="{FF2B5EF4-FFF2-40B4-BE49-F238E27FC236}">
              <a16:creationId xmlns:a16="http://schemas.microsoft.com/office/drawing/2014/main" id="{FC6692AB-0278-D424-3016-1CC7FCA8822A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3634" name="Line 66">
          <a:extLst>
            <a:ext uri="{FF2B5EF4-FFF2-40B4-BE49-F238E27FC236}">
              <a16:creationId xmlns:a16="http://schemas.microsoft.com/office/drawing/2014/main" id="{A8953271-9CD8-D76F-2794-69D15D3765F8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323850</xdr:colOff>
      <xdr:row>0</xdr:row>
      <xdr:rowOff>0</xdr:rowOff>
    </xdr:from>
    <xdr:to>
      <xdr:col>0</xdr:col>
      <xdr:colOff>266700</xdr:colOff>
      <xdr:row>0</xdr:row>
      <xdr:rowOff>0</xdr:rowOff>
    </xdr:to>
    <xdr:sp macro="" textlink="">
      <xdr:nvSpPr>
        <xdr:cNvPr id="183635" name="Line 69">
          <a:extLst>
            <a:ext uri="{FF2B5EF4-FFF2-40B4-BE49-F238E27FC236}">
              <a16:creationId xmlns:a16="http://schemas.microsoft.com/office/drawing/2014/main" id="{CDD2EB26-A8F2-DD9B-7FE8-92218D8D8F6B}"/>
            </a:ext>
          </a:extLst>
        </xdr:cNvPr>
        <xdr:cNvSpPr>
          <a:spLocks noChangeShapeType="1"/>
        </xdr:cNvSpPr>
      </xdr:nvSpPr>
      <xdr:spPr bwMode="auto">
        <a:xfrm>
          <a:off x="2667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352425</xdr:colOff>
      <xdr:row>0</xdr:row>
      <xdr:rowOff>0</xdr:rowOff>
    </xdr:from>
    <xdr:to>
      <xdr:col>12</xdr:col>
      <xdr:colOff>609600</xdr:colOff>
      <xdr:row>0</xdr:row>
      <xdr:rowOff>0</xdr:rowOff>
    </xdr:to>
    <xdr:sp macro="" textlink="">
      <xdr:nvSpPr>
        <xdr:cNvPr id="32839" name="Text Box 71">
          <a:extLst>
            <a:ext uri="{FF2B5EF4-FFF2-40B4-BE49-F238E27FC236}">
              <a16:creationId xmlns:a16="http://schemas.microsoft.com/office/drawing/2014/main" id="{10707DBE-B8AD-B544-A5BE-E298367484F9}"/>
            </a:ext>
          </a:extLst>
        </xdr:cNvPr>
        <xdr:cNvSpPr txBox="1">
          <a:spLocks noChangeArrowheads="1"/>
        </xdr:cNvSpPr>
      </xdr:nvSpPr>
      <xdr:spPr bwMode="auto">
        <a:xfrm>
          <a:off x="8305800" y="0"/>
          <a:ext cx="257175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14</xdr:col>
      <xdr:colOff>295275</xdr:colOff>
      <xdr:row>0</xdr:row>
      <xdr:rowOff>0</xdr:rowOff>
    </xdr:from>
    <xdr:to>
      <xdr:col>14</xdr:col>
      <xdr:colOff>561975</xdr:colOff>
      <xdr:row>0</xdr:row>
      <xdr:rowOff>0</xdr:rowOff>
    </xdr:to>
    <xdr:sp macro="" textlink="">
      <xdr:nvSpPr>
        <xdr:cNvPr id="32840" name="Text Box 72">
          <a:extLst>
            <a:ext uri="{FF2B5EF4-FFF2-40B4-BE49-F238E27FC236}">
              <a16:creationId xmlns:a16="http://schemas.microsoft.com/office/drawing/2014/main" id="{947B8679-B8D2-7C8A-2C85-8E7BDB266C7B}"/>
            </a:ext>
          </a:extLst>
        </xdr:cNvPr>
        <xdr:cNvSpPr txBox="1">
          <a:spLocks noChangeArrowheads="1"/>
        </xdr:cNvSpPr>
      </xdr:nvSpPr>
      <xdr:spPr bwMode="auto">
        <a:xfrm>
          <a:off x="9486900" y="0"/>
          <a:ext cx="26670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13</xdr:col>
      <xdr:colOff>352425</xdr:colOff>
      <xdr:row>2</xdr:row>
      <xdr:rowOff>161925</xdr:rowOff>
    </xdr:from>
    <xdr:to>
      <xdr:col>13</xdr:col>
      <xdr:colOff>609600</xdr:colOff>
      <xdr:row>4</xdr:row>
      <xdr:rowOff>38100</xdr:rowOff>
    </xdr:to>
    <xdr:sp macro="" textlink="">
      <xdr:nvSpPr>
        <xdr:cNvPr id="32846" name="Text Box 78">
          <a:extLst>
            <a:ext uri="{FF2B5EF4-FFF2-40B4-BE49-F238E27FC236}">
              <a16:creationId xmlns:a16="http://schemas.microsoft.com/office/drawing/2014/main" id="{15DD3521-544C-A64A-BB26-AA0316B454E4}"/>
            </a:ext>
          </a:extLst>
        </xdr:cNvPr>
        <xdr:cNvSpPr txBox="1">
          <a:spLocks noChangeArrowheads="1"/>
        </xdr:cNvSpPr>
      </xdr:nvSpPr>
      <xdr:spPr bwMode="auto">
        <a:xfrm>
          <a:off x="8924925" y="542925"/>
          <a:ext cx="257175" cy="2190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32847" name="Text Box 79">
          <a:extLst>
            <a:ext uri="{FF2B5EF4-FFF2-40B4-BE49-F238E27FC236}">
              <a16:creationId xmlns:a16="http://schemas.microsoft.com/office/drawing/2014/main" id="{C3CC2A45-620F-5946-2D1C-B271DB0878F0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  <xdr:twoCellAnchor editAs="oneCell">
    <xdr:from>
      <xdr:col>17</xdr:col>
      <xdr:colOff>723900</xdr:colOff>
      <xdr:row>54</xdr:row>
      <xdr:rowOff>28575</xdr:rowOff>
    </xdr:from>
    <xdr:to>
      <xdr:col>20</xdr:col>
      <xdr:colOff>66675</xdr:colOff>
      <xdr:row>55</xdr:row>
      <xdr:rowOff>228600</xdr:rowOff>
    </xdr:to>
    <xdr:pic>
      <xdr:nvPicPr>
        <xdr:cNvPr id="183640" name="Picture 80" descr="名称未設定-6">
          <a:extLst>
            <a:ext uri="{FF2B5EF4-FFF2-40B4-BE49-F238E27FC236}">
              <a16:creationId xmlns:a16="http://schemas.microsoft.com/office/drawing/2014/main" id="{3FC73BFC-FBE9-F781-A150-AC968E2A93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11025" y="9334500"/>
          <a:ext cx="14382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295275</xdr:colOff>
      <xdr:row>2</xdr:row>
      <xdr:rowOff>161925</xdr:rowOff>
    </xdr:from>
    <xdr:to>
      <xdr:col>15</xdr:col>
      <xdr:colOff>561975</xdr:colOff>
      <xdr:row>4</xdr:row>
      <xdr:rowOff>57150</xdr:rowOff>
    </xdr:to>
    <xdr:sp macro="" textlink="">
      <xdr:nvSpPr>
        <xdr:cNvPr id="2" name="Text Box 69">
          <a:extLst>
            <a:ext uri="{FF2B5EF4-FFF2-40B4-BE49-F238E27FC236}">
              <a16:creationId xmlns:a16="http://schemas.microsoft.com/office/drawing/2014/main" id="{5B5CC093-0EC8-4BE5-80ED-D2C58F27065B}"/>
            </a:ext>
          </a:extLst>
        </xdr:cNvPr>
        <xdr:cNvSpPr txBox="1">
          <a:spLocks noChangeArrowheads="1"/>
        </xdr:cNvSpPr>
      </xdr:nvSpPr>
      <xdr:spPr bwMode="auto">
        <a:xfrm>
          <a:off x="10344150" y="542925"/>
          <a:ext cx="266700" cy="23812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枚</a:t>
          </a:r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ISHIKOU\Desktop\&#37096;&#25968;&#34920;&#12288;&#21407;&#31807;&#21407;&#32025;\&#9632;&#23665;&#21475;&#30476;&#37096;&#25968;&#34920;.xlsx" TargetMode="External"/><Relationship Id="rId1" Type="http://schemas.openxmlformats.org/officeDocument/2006/relationships/externalLinkPath" Target="file:///C:\Users\NISHIKOU\Desktop\&#37096;&#25968;&#34920;&#12288;&#21407;&#31807;&#21407;&#32025;\&#9632;&#23665;&#21475;&#30476;&#37096;&#25968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市郡別部数・単価"/>
      <sheetName val="市郡別"/>
      <sheetName val="山口1"/>
      <sheetName val="山口2"/>
      <sheetName val="山口3"/>
      <sheetName val="山口4"/>
      <sheetName val="山口5"/>
      <sheetName val="山口6"/>
      <sheetName val="山口7"/>
      <sheetName val="山口8"/>
      <sheetName val="山口9"/>
      <sheetName val="山口10"/>
      <sheetName val="宇部日報【夕刊】"/>
    </sheetNames>
    <sheetDataSet>
      <sheetData sheetId="0"/>
      <sheetData sheetId="1">
        <row r="92">
          <cell r="T92" t="str">
            <v>(R7.4月)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6">
          <cell r="E46">
            <v>0</v>
          </cell>
          <cell r="P46">
            <v>0</v>
          </cell>
          <cell r="Q46">
            <v>0</v>
          </cell>
          <cell r="S46">
            <v>0</v>
          </cell>
          <cell r="T46">
            <v>0</v>
          </cell>
        </row>
        <row r="51">
          <cell r="P51">
            <v>0</v>
          </cell>
          <cell r="Q51"/>
          <cell r="S51">
            <v>0</v>
          </cell>
          <cell r="T51"/>
        </row>
        <row r="54">
          <cell r="P54">
            <v>0</v>
          </cell>
          <cell r="Q54">
            <v>0</v>
          </cell>
          <cell r="S54">
            <v>0</v>
          </cell>
          <cell r="T54">
            <v>0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4"/>
  <sheetViews>
    <sheetView zoomScaleNormal="100" workbookViewId="0">
      <selection activeCell="C41" sqref="C41"/>
    </sheetView>
  </sheetViews>
  <sheetFormatPr defaultRowHeight="13.5" x14ac:dyDescent="0.15"/>
  <cols>
    <col min="1" max="1" width="14.625" style="224" customWidth="1"/>
    <col min="2" max="8" width="10.5" style="224" customWidth="1"/>
    <col min="9" max="9" width="1" style="224" customWidth="1"/>
    <col min="10" max="17" width="10" style="224" customWidth="1"/>
    <col min="18" max="16384" width="9" style="224"/>
  </cols>
  <sheetData>
    <row r="1" spans="1:17" ht="29.25" customHeight="1" x14ac:dyDescent="0.15">
      <c r="D1" s="526" t="s">
        <v>493</v>
      </c>
      <c r="E1" s="526"/>
      <c r="F1" s="526"/>
      <c r="G1" s="526"/>
      <c r="H1" s="526"/>
      <c r="I1" s="526"/>
      <c r="J1" s="526"/>
      <c r="K1" s="526"/>
      <c r="L1" s="526"/>
      <c r="M1" s="526"/>
      <c r="N1" s="526"/>
      <c r="O1" s="526"/>
    </row>
    <row r="2" spans="1:17" ht="14.25" thickBot="1" x14ac:dyDescent="0.2"/>
    <row r="3" spans="1:17" ht="15" thickTop="1" thickBot="1" x14ac:dyDescent="0.2">
      <c r="A3" s="537" t="s">
        <v>494</v>
      </c>
      <c r="B3" s="535" t="s">
        <v>495</v>
      </c>
      <c r="C3" s="535" t="s">
        <v>496</v>
      </c>
      <c r="D3" s="535" t="s">
        <v>18</v>
      </c>
      <c r="E3" s="535" t="s">
        <v>19</v>
      </c>
      <c r="F3" s="535" t="s">
        <v>20</v>
      </c>
      <c r="G3" s="535" t="s">
        <v>525</v>
      </c>
      <c r="H3" s="527" t="s">
        <v>497</v>
      </c>
      <c r="I3" s="532"/>
      <c r="J3" s="529" t="s">
        <v>498</v>
      </c>
      <c r="K3" s="530"/>
      <c r="L3" s="530" t="s">
        <v>499</v>
      </c>
      <c r="M3" s="530"/>
      <c r="N3" s="530" t="s">
        <v>500</v>
      </c>
      <c r="O3" s="530"/>
      <c r="P3" s="530" t="s">
        <v>501</v>
      </c>
      <c r="Q3" s="531"/>
    </row>
    <row r="4" spans="1:17" ht="15" thickTop="1" thickBot="1" x14ac:dyDescent="0.2">
      <c r="A4" s="538"/>
      <c r="B4" s="536"/>
      <c r="C4" s="536"/>
      <c r="D4" s="536"/>
      <c r="E4" s="536"/>
      <c r="F4" s="536"/>
      <c r="G4" s="536"/>
      <c r="H4" s="528"/>
      <c r="I4" s="533"/>
      <c r="J4" s="225" t="s">
        <v>502</v>
      </c>
      <c r="K4" s="226" t="s">
        <v>503</v>
      </c>
      <c r="L4" s="227" t="s">
        <v>502</v>
      </c>
      <c r="M4" s="226" t="s">
        <v>503</v>
      </c>
      <c r="N4" s="227" t="s">
        <v>502</v>
      </c>
      <c r="O4" s="226" t="s">
        <v>503</v>
      </c>
      <c r="P4" s="227" t="s">
        <v>502</v>
      </c>
      <c r="Q4" s="228" t="s">
        <v>503</v>
      </c>
    </row>
    <row r="5" spans="1:17" ht="14.25" thickTop="1" x14ac:dyDescent="0.15">
      <c r="A5" s="229" t="s">
        <v>248</v>
      </c>
      <c r="B5" s="248">
        <f>SUM(C5:H5)</f>
        <v>31040</v>
      </c>
      <c r="C5" s="248">
        <f>市郡別!$E$17</f>
        <v>24100</v>
      </c>
      <c r="D5" s="248">
        <f>市郡別!$G$17</f>
        <v>0</v>
      </c>
      <c r="E5" s="248">
        <f>市郡別!$I$17</f>
        <v>6940</v>
      </c>
      <c r="F5" s="248">
        <f>市郡別!$K$17</f>
        <v>0</v>
      </c>
      <c r="G5" s="248">
        <v>0</v>
      </c>
      <c r="H5" s="248">
        <f>市郡別!$Q$17</f>
        <v>0</v>
      </c>
      <c r="I5" s="533"/>
      <c r="J5" s="326">
        <v>3.2</v>
      </c>
      <c r="K5" s="325">
        <f t="shared" ref="K5:K20" si="0">J5*1.1</f>
        <v>3.5200000000000005</v>
      </c>
      <c r="L5" s="231">
        <v>4.5999999999999996</v>
      </c>
      <c r="M5" s="325">
        <f t="shared" ref="M5:M20" si="1">L5*1.1</f>
        <v>5.0599999999999996</v>
      </c>
      <c r="N5" s="232">
        <v>9</v>
      </c>
      <c r="O5" s="325">
        <f t="shared" ref="O5:O20" si="2">N5*1.1</f>
        <v>9.9</v>
      </c>
      <c r="P5" s="231">
        <v>3.7</v>
      </c>
      <c r="Q5" s="331">
        <f t="shared" ref="Q5:Q20" si="3">P5*1.1</f>
        <v>4.07</v>
      </c>
    </row>
    <row r="6" spans="1:17" x14ac:dyDescent="0.15">
      <c r="A6" s="233" t="s">
        <v>46</v>
      </c>
      <c r="B6" s="249">
        <f t="shared" ref="B6:B20" si="4">SUM(C6:H6)</f>
        <v>6860</v>
      </c>
      <c r="C6" s="249">
        <f>市郡別!$E$20</f>
        <v>4410</v>
      </c>
      <c r="D6" s="249">
        <f>市郡別!$G$20</f>
        <v>10</v>
      </c>
      <c r="E6" s="249">
        <f>市郡別!$I$20</f>
        <v>2440</v>
      </c>
      <c r="F6" s="249">
        <f>市郡別!$K$20</f>
        <v>0</v>
      </c>
      <c r="G6" s="249">
        <v>0</v>
      </c>
      <c r="H6" s="249">
        <f>市郡別!$Q$20</f>
        <v>0</v>
      </c>
      <c r="I6" s="533"/>
      <c r="J6" s="326">
        <v>3.2</v>
      </c>
      <c r="K6" s="325">
        <f t="shared" si="0"/>
        <v>3.5200000000000005</v>
      </c>
      <c r="L6" s="232">
        <v>4.5999999999999996</v>
      </c>
      <c r="M6" s="325">
        <f t="shared" si="1"/>
        <v>5.0599999999999996</v>
      </c>
      <c r="N6" s="232">
        <v>9</v>
      </c>
      <c r="O6" s="325">
        <f t="shared" si="2"/>
        <v>9.9</v>
      </c>
      <c r="P6" s="231">
        <v>3.7</v>
      </c>
      <c r="Q6" s="331">
        <f t="shared" si="3"/>
        <v>4.07</v>
      </c>
    </row>
    <row r="7" spans="1:17" x14ac:dyDescent="0.15">
      <c r="A7" s="233" t="s">
        <v>58</v>
      </c>
      <c r="B7" s="249">
        <f t="shared" si="4"/>
        <v>10880</v>
      </c>
      <c r="C7" s="249">
        <f>市郡別!$E$32</f>
        <v>2260</v>
      </c>
      <c r="D7" s="249">
        <f>市郡別!$G$32</f>
        <v>3520</v>
      </c>
      <c r="E7" s="249">
        <f>市郡別!$I$32</f>
        <v>3310</v>
      </c>
      <c r="F7" s="249">
        <f>市郡別!$K$32</f>
        <v>1790</v>
      </c>
      <c r="G7" s="249">
        <v>0</v>
      </c>
      <c r="H7" s="249">
        <f>市郡別!$Q$32</f>
        <v>0</v>
      </c>
      <c r="I7" s="533"/>
      <c r="J7" s="327">
        <v>3.3</v>
      </c>
      <c r="K7" s="325">
        <f t="shared" si="0"/>
        <v>3.63</v>
      </c>
      <c r="L7" s="231">
        <v>4.5</v>
      </c>
      <c r="M7" s="325">
        <f t="shared" si="1"/>
        <v>4.95</v>
      </c>
      <c r="N7" s="232">
        <v>9</v>
      </c>
      <c r="O7" s="325">
        <f t="shared" si="2"/>
        <v>9.9</v>
      </c>
      <c r="P7" s="232">
        <v>4.3</v>
      </c>
      <c r="Q7" s="331">
        <f t="shared" si="3"/>
        <v>4.7300000000000004</v>
      </c>
    </row>
    <row r="8" spans="1:17" x14ac:dyDescent="0.15">
      <c r="A8" s="233" t="s">
        <v>57</v>
      </c>
      <c r="B8" s="249">
        <f t="shared" si="4"/>
        <v>10510</v>
      </c>
      <c r="C8" s="249">
        <f>市郡別!$E$33</f>
        <v>0</v>
      </c>
      <c r="D8" s="249">
        <f>市郡別!$G$33</f>
        <v>4030</v>
      </c>
      <c r="E8" s="249">
        <f>市郡別!$I$33</f>
        <v>5440</v>
      </c>
      <c r="F8" s="249">
        <f>市郡別!$K$33</f>
        <v>1040</v>
      </c>
      <c r="G8" s="249">
        <v>0</v>
      </c>
      <c r="H8" s="249">
        <f>市郡別!$Q$33</f>
        <v>0</v>
      </c>
      <c r="I8" s="533"/>
      <c r="J8" s="327">
        <v>3.3</v>
      </c>
      <c r="K8" s="325">
        <f t="shared" si="0"/>
        <v>3.63</v>
      </c>
      <c r="L8" s="231">
        <v>4.5</v>
      </c>
      <c r="M8" s="325">
        <f t="shared" si="1"/>
        <v>4.95</v>
      </c>
      <c r="N8" s="232">
        <v>9</v>
      </c>
      <c r="O8" s="325">
        <f t="shared" si="2"/>
        <v>9.9</v>
      </c>
      <c r="P8" s="232">
        <v>4.3</v>
      </c>
      <c r="Q8" s="331">
        <f t="shared" si="3"/>
        <v>4.7300000000000004</v>
      </c>
    </row>
    <row r="9" spans="1:17" x14ac:dyDescent="0.15">
      <c r="A9" s="233" t="s">
        <v>504</v>
      </c>
      <c r="B9" s="249">
        <f t="shared" si="4"/>
        <v>28770</v>
      </c>
      <c r="C9" s="249">
        <f>市郡別!$E$38</f>
        <v>2120</v>
      </c>
      <c r="D9" s="249">
        <f>市郡別!$G$38</f>
        <v>13800</v>
      </c>
      <c r="E9" s="249">
        <f>市郡別!$I$38</f>
        <v>10740</v>
      </c>
      <c r="F9" s="249">
        <f>市郡別!$K$38</f>
        <v>2110</v>
      </c>
      <c r="G9" s="249">
        <v>0</v>
      </c>
      <c r="H9" s="249">
        <f>市郡別!$Q$38</f>
        <v>0</v>
      </c>
      <c r="I9" s="533"/>
      <c r="J9" s="327">
        <v>3.3</v>
      </c>
      <c r="K9" s="325">
        <f t="shared" si="0"/>
        <v>3.63</v>
      </c>
      <c r="L9" s="231">
        <v>4.5</v>
      </c>
      <c r="M9" s="325">
        <f t="shared" si="1"/>
        <v>4.95</v>
      </c>
      <c r="N9" s="232">
        <v>9</v>
      </c>
      <c r="O9" s="325">
        <f t="shared" si="2"/>
        <v>9.9</v>
      </c>
      <c r="P9" s="232">
        <v>4.3</v>
      </c>
      <c r="Q9" s="331">
        <f t="shared" si="3"/>
        <v>4.7300000000000004</v>
      </c>
    </row>
    <row r="10" spans="1:17" x14ac:dyDescent="0.15">
      <c r="A10" s="233" t="s">
        <v>60</v>
      </c>
      <c r="B10" s="249">
        <f>SUM(C10:H10)</f>
        <v>20190</v>
      </c>
      <c r="C10" s="249">
        <f>市郡別!$E$39</f>
        <v>0</v>
      </c>
      <c r="D10" s="249">
        <f>市郡別!$G$39</f>
        <v>8490</v>
      </c>
      <c r="E10" s="249">
        <f>市郡別!$I$39</f>
        <v>8810</v>
      </c>
      <c r="F10" s="249">
        <f>市郡別!$K$39</f>
        <v>2890</v>
      </c>
      <c r="G10" s="249">
        <v>0</v>
      </c>
      <c r="H10" s="249">
        <f>市郡別!$Q$39</f>
        <v>0</v>
      </c>
      <c r="I10" s="533"/>
      <c r="J10" s="327">
        <v>3.3</v>
      </c>
      <c r="K10" s="325">
        <f t="shared" si="0"/>
        <v>3.63</v>
      </c>
      <c r="L10" s="231">
        <v>4.5</v>
      </c>
      <c r="M10" s="325">
        <f t="shared" si="1"/>
        <v>4.95</v>
      </c>
      <c r="N10" s="232">
        <v>8</v>
      </c>
      <c r="O10" s="325">
        <f t="shared" si="2"/>
        <v>8.8000000000000007</v>
      </c>
      <c r="P10" s="231">
        <v>4.3</v>
      </c>
      <c r="Q10" s="331">
        <f t="shared" si="3"/>
        <v>4.7300000000000004</v>
      </c>
    </row>
    <row r="11" spans="1:17" x14ac:dyDescent="0.15">
      <c r="A11" s="233" t="s">
        <v>64</v>
      </c>
      <c r="B11" s="249">
        <f>SUM(C11:H11)</f>
        <v>37590</v>
      </c>
      <c r="C11" s="249">
        <f>山口5!D58</f>
        <v>710</v>
      </c>
      <c r="D11" s="249">
        <f>山口5!G58</f>
        <v>14040</v>
      </c>
      <c r="E11" s="249">
        <f>山口5!J58</f>
        <v>13640</v>
      </c>
      <c r="F11" s="249">
        <f>山口5!M58</f>
        <v>9200</v>
      </c>
      <c r="G11" s="249">
        <v>0</v>
      </c>
      <c r="H11" s="249">
        <f>山口5!S58</f>
        <v>0</v>
      </c>
      <c r="I11" s="533"/>
      <c r="J11" s="327">
        <v>3.3</v>
      </c>
      <c r="K11" s="325">
        <f t="shared" si="0"/>
        <v>3.63</v>
      </c>
      <c r="L11" s="231">
        <v>4.5</v>
      </c>
      <c r="M11" s="325">
        <f t="shared" si="1"/>
        <v>4.95</v>
      </c>
      <c r="N11" s="232">
        <v>9</v>
      </c>
      <c r="O11" s="325">
        <f t="shared" si="2"/>
        <v>9.9</v>
      </c>
      <c r="P11" s="231">
        <v>4.3</v>
      </c>
      <c r="Q11" s="331">
        <f t="shared" si="3"/>
        <v>4.7300000000000004</v>
      </c>
    </row>
    <row r="12" spans="1:17" x14ac:dyDescent="0.15">
      <c r="A12" s="233" t="s">
        <v>156</v>
      </c>
      <c r="B12" s="249">
        <f t="shared" si="4"/>
        <v>31910</v>
      </c>
      <c r="C12" s="249">
        <f>市郡別!$E$51</f>
        <v>0</v>
      </c>
      <c r="D12" s="249">
        <f>市郡別!$G$51</f>
        <v>10590</v>
      </c>
      <c r="E12" s="249">
        <f>市郡別!$I$51</f>
        <v>15180</v>
      </c>
      <c r="F12" s="249">
        <f>市郡別!$K$51</f>
        <v>6140</v>
      </c>
      <c r="G12" s="249">
        <v>0</v>
      </c>
      <c r="H12" s="249">
        <f>市郡別!$Q$51</f>
        <v>0</v>
      </c>
      <c r="I12" s="533"/>
      <c r="J12" s="327">
        <v>3.3</v>
      </c>
      <c r="K12" s="325">
        <f t="shared" si="0"/>
        <v>3.63</v>
      </c>
      <c r="L12" s="231">
        <v>4.5</v>
      </c>
      <c r="M12" s="325">
        <f t="shared" si="1"/>
        <v>4.95</v>
      </c>
      <c r="N12" s="232">
        <v>8</v>
      </c>
      <c r="O12" s="325">
        <f t="shared" si="2"/>
        <v>8.8000000000000007</v>
      </c>
      <c r="P12" s="231">
        <v>4.3</v>
      </c>
      <c r="Q12" s="331">
        <f t="shared" si="3"/>
        <v>4.7300000000000004</v>
      </c>
    </row>
    <row r="13" spans="1:17" x14ac:dyDescent="0.15">
      <c r="A13" s="233" t="s">
        <v>505</v>
      </c>
      <c r="B13" s="249">
        <f t="shared" si="4"/>
        <v>10940</v>
      </c>
      <c r="C13" s="249">
        <f>市郡別!$E$54</f>
        <v>0</v>
      </c>
      <c r="D13" s="249">
        <f>市郡別!$G$54</f>
        <v>1950</v>
      </c>
      <c r="E13" s="249">
        <f>市郡別!$I$54</f>
        <v>7090</v>
      </c>
      <c r="F13" s="249">
        <f>市郡別!$K$54</f>
        <v>1900</v>
      </c>
      <c r="G13" s="249">
        <v>0</v>
      </c>
      <c r="H13" s="249">
        <f>市郡別!$Q$54</f>
        <v>0</v>
      </c>
      <c r="I13" s="533"/>
      <c r="J13" s="327">
        <v>3.3</v>
      </c>
      <c r="K13" s="325">
        <f t="shared" si="0"/>
        <v>3.63</v>
      </c>
      <c r="L13" s="231">
        <v>4.5</v>
      </c>
      <c r="M13" s="325">
        <f t="shared" si="1"/>
        <v>4.95</v>
      </c>
      <c r="N13" s="232">
        <v>8</v>
      </c>
      <c r="O13" s="325">
        <f t="shared" si="2"/>
        <v>8.8000000000000007</v>
      </c>
      <c r="P13" s="231">
        <v>4.3</v>
      </c>
      <c r="Q13" s="331">
        <f t="shared" si="3"/>
        <v>4.7300000000000004</v>
      </c>
    </row>
    <row r="14" spans="1:17" x14ac:dyDescent="0.15">
      <c r="A14" s="233" t="s">
        <v>506</v>
      </c>
      <c r="B14" s="249">
        <f t="shared" si="4"/>
        <v>4580</v>
      </c>
      <c r="C14" s="249">
        <f>SUM(市郡別!E68)</f>
        <v>0</v>
      </c>
      <c r="D14" s="249">
        <f>SUM(市郡別!G68)</f>
        <v>1090</v>
      </c>
      <c r="E14" s="249">
        <f>SUM(市郡別!I68)</f>
        <v>1640</v>
      </c>
      <c r="F14" s="249">
        <f>SUM(市郡別!K68)</f>
        <v>870</v>
      </c>
      <c r="G14" s="249">
        <f>SUM(市郡別!M68)</f>
        <v>980</v>
      </c>
      <c r="H14" s="249">
        <f>SUM(市郡別!Q68)</f>
        <v>0</v>
      </c>
      <c r="I14" s="533"/>
      <c r="J14" s="327">
        <v>3.3</v>
      </c>
      <c r="K14" s="325">
        <f t="shared" si="0"/>
        <v>3.63</v>
      </c>
      <c r="L14" s="231">
        <v>4.5</v>
      </c>
      <c r="M14" s="325">
        <f t="shared" si="1"/>
        <v>4.95</v>
      </c>
      <c r="N14" s="232">
        <v>8</v>
      </c>
      <c r="O14" s="325">
        <f t="shared" si="2"/>
        <v>8.8000000000000007</v>
      </c>
      <c r="P14" s="231">
        <v>4.3</v>
      </c>
      <c r="Q14" s="331">
        <f t="shared" si="3"/>
        <v>4.7300000000000004</v>
      </c>
    </row>
    <row r="15" spans="1:17" x14ac:dyDescent="0.15">
      <c r="A15" s="233" t="s">
        <v>80</v>
      </c>
      <c r="B15" s="249">
        <f t="shared" si="4"/>
        <v>9540</v>
      </c>
      <c r="C15" s="249">
        <f>市郡別!$E$62</f>
        <v>0</v>
      </c>
      <c r="D15" s="249">
        <f>市郡別!$G$62</f>
        <v>3120</v>
      </c>
      <c r="E15" s="249">
        <f>市郡別!$I$62</f>
        <v>3580</v>
      </c>
      <c r="F15" s="249">
        <f>市郡別!$K$62</f>
        <v>1340</v>
      </c>
      <c r="G15" s="249">
        <f>SUM(山口7!P15,山口7!P17:P20,山口7!P24:P31)</f>
        <v>1500</v>
      </c>
      <c r="H15" s="249">
        <f>市郡別!$Q$62</f>
        <v>0</v>
      </c>
      <c r="I15" s="533"/>
      <c r="J15" s="327">
        <v>3.3</v>
      </c>
      <c r="K15" s="325">
        <f t="shared" si="0"/>
        <v>3.63</v>
      </c>
      <c r="L15" s="231">
        <v>4.5</v>
      </c>
      <c r="M15" s="325">
        <f t="shared" si="1"/>
        <v>4.95</v>
      </c>
      <c r="N15" s="232">
        <v>8</v>
      </c>
      <c r="O15" s="325">
        <f t="shared" si="2"/>
        <v>8.8000000000000007</v>
      </c>
      <c r="P15" s="231">
        <v>4.3</v>
      </c>
      <c r="Q15" s="331">
        <f t="shared" si="3"/>
        <v>4.7300000000000004</v>
      </c>
    </row>
    <row r="16" spans="1:17" x14ac:dyDescent="0.15">
      <c r="A16" s="233" t="s">
        <v>507</v>
      </c>
      <c r="B16" s="249">
        <f t="shared" si="4"/>
        <v>6810</v>
      </c>
      <c r="C16" s="249">
        <f>市郡別!$E$73</f>
        <v>0</v>
      </c>
      <c r="D16" s="249">
        <f>市郡別!$G$73</f>
        <v>2460</v>
      </c>
      <c r="E16" s="249">
        <f>市郡別!$I$73</f>
        <v>850</v>
      </c>
      <c r="F16" s="249">
        <f>市郡別!$K$73</f>
        <v>2460</v>
      </c>
      <c r="G16" s="249">
        <f>SUM(山口8!P46)</f>
        <v>1040</v>
      </c>
      <c r="H16" s="249">
        <f>市郡別!$Q$73</f>
        <v>0</v>
      </c>
      <c r="I16" s="533"/>
      <c r="J16" s="327">
        <v>3.3</v>
      </c>
      <c r="K16" s="325">
        <f t="shared" si="0"/>
        <v>3.63</v>
      </c>
      <c r="L16" s="231">
        <v>4.5</v>
      </c>
      <c r="M16" s="325">
        <f t="shared" si="1"/>
        <v>4.95</v>
      </c>
      <c r="N16" s="232">
        <v>8</v>
      </c>
      <c r="O16" s="325">
        <f t="shared" si="2"/>
        <v>8.8000000000000007</v>
      </c>
      <c r="P16" s="231">
        <v>4.3</v>
      </c>
      <c r="Q16" s="331">
        <f t="shared" si="3"/>
        <v>4.7300000000000004</v>
      </c>
    </row>
    <row r="17" spans="1:17" ht="14.25" thickBot="1" x14ac:dyDescent="0.2">
      <c r="A17" s="236" t="s">
        <v>508</v>
      </c>
      <c r="B17" s="250">
        <f t="shared" si="4"/>
        <v>48060</v>
      </c>
      <c r="C17" s="250">
        <v>0</v>
      </c>
      <c r="D17" s="250">
        <f>市郡別!$G$83</f>
        <v>15000</v>
      </c>
      <c r="E17" s="250">
        <f>市郡別!$I$83</f>
        <v>14800</v>
      </c>
      <c r="F17" s="250">
        <f>市郡別!$K$83</f>
        <v>12190</v>
      </c>
      <c r="G17" s="250">
        <f>SUM(山口10!D28)</f>
        <v>6070</v>
      </c>
      <c r="H17" s="250">
        <f>市郡別!$Q$83</f>
        <v>0</v>
      </c>
      <c r="I17" s="533"/>
      <c r="J17" s="328">
        <v>3.3</v>
      </c>
      <c r="K17" s="329">
        <f t="shared" si="0"/>
        <v>3.63</v>
      </c>
      <c r="L17" s="237">
        <v>4.5</v>
      </c>
      <c r="M17" s="329">
        <f t="shared" si="1"/>
        <v>4.95</v>
      </c>
      <c r="N17" s="238">
        <v>8</v>
      </c>
      <c r="O17" s="329">
        <f t="shared" si="2"/>
        <v>8.8000000000000007</v>
      </c>
      <c r="P17" s="237">
        <v>4.3</v>
      </c>
      <c r="Q17" s="332">
        <f t="shared" si="3"/>
        <v>4.7300000000000004</v>
      </c>
    </row>
    <row r="18" spans="1:17" ht="14.25" thickTop="1" x14ac:dyDescent="0.15">
      <c r="A18" s="229" t="s">
        <v>509</v>
      </c>
      <c r="B18" s="248">
        <f t="shared" si="4"/>
        <v>3410</v>
      </c>
      <c r="C18" s="248">
        <f>市郡別!$E$25</f>
        <v>3100</v>
      </c>
      <c r="D18" s="248">
        <f>市郡別!$G$25</f>
        <v>190</v>
      </c>
      <c r="E18" s="248">
        <f>市郡別!$I$25</f>
        <v>110</v>
      </c>
      <c r="F18" s="248">
        <f>市郡別!$K$25</f>
        <v>10</v>
      </c>
      <c r="G18" s="248">
        <v>0</v>
      </c>
      <c r="H18" s="248">
        <f>市郡別!$Q$25</f>
        <v>0</v>
      </c>
      <c r="I18" s="533"/>
      <c r="J18" s="225">
        <v>3.2</v>
      </c>
      <c r="K18" s="330">
        <f t="shared" si="0"/>
        <v>3.5200000000000005</v>
      </c>
      <c r="L18" s="239">
        <v>4.5999999999999996</v>
      </c>
      <c r="M18" s="330">
        <f t="shared" si="1"/>
        <v>5.0599999999999996</v>
      </c>
      <c r="N18" s="239">
        <v>9</v>
      </c>
      <c r="O18" s="330">
        <f t="shared" si="2"/>
        <v>9.9</v>
      </c>
      <c r="P18" s="227">
        <v>3.7</v>
      </c>
      <c r="Q18" s="331">
        <f t="shared" si="3"/>
        <v>4.07</v>
      </c>
    </row>
    <row r="19" spans="1:17" x14ac:dyDescent="0.15">
      <c r="A19" s="233" t="s">
        <v>510</v>
      </c>
      <c r="B19" s="249">
        <f t="shared" si="4"/>
        <v>5940</v>
      </c>
      <c r="C19" s="249">
        <f>市郡別!$E$29</f>
        <v>2230</v>
      </c>
      <c r="D19" s="249">
        <f>市郡別!$G$29</f>
        <v>2800</v>
      </c>
      <c r="E19" s="249">
        <f>市郡別!$I$29</f>
        <v>910</v>
      </c>
      <c r="F19" s="249">
        <f>市郡別!$K$29</f>
        <v>0</v>
      </c>
      <c r="G19" s="249">
        <v>0</v>
      </c>
      <c r="H19" s="249">
        <f>市郡別!$Q$29</f>
        <v>0</v>
      </c>
      <c r="I19" s="533"/>
      <c r="J19" s="230">
        <v>3.2</v>
      </c>
      <c r="K19" s="325">
        <f t="shared" si="0"/>
        <v>3.5200000000000005</v>
      </c>
      <c r="L19" s="232">
        <v>4.5999999999999996</v>
      </c>
      <c r="M19" s="325">
        <f t="shared" si="1"/>
        <v>5.0599999999999996</v>
      </c>
      <c r="N19" s="232">
        <v>9</v>
      </c>
      <c r="O19" s="325">
        <f t="shared" si="2"/>
        <v>9.9</v>
      </c>
      <c r="P19" s="231">
        <v>3.7</v>
      </c>
      <c r="Q19" s="331">
        <f t="shared" si="3"/>
        <v>4.07</v>
      </c>
    </row>
    <row r="20" spans="1:17" x14ac:dyDescent="0.15">
      <c r="A20" s="233" t="s">
        <v>511</v>
      </c>
      <c r="B20" s="249">
        <f t="shared" si="4"/>
        <v>670</v>
      </c>
      <c r="C20" s="249">
        <f>市郡別!$E$63</f>
        <v>0</v>
      </c>
      <c r="D20" s="249">
        <f>市郡別!$G$63</f>
        <v>400</v>
      </c>
      <c r="E20" s="249">
        <f>市郡別!$I$63</f>
        <v>0</v>
      </c>
      <c r="F20" s="249">
        <f>市郡別!$K$63</f>
        <v>0</v>
      </c>
      <c r="G20" s="249">
        <f>SUM(山口7!P21:P23)</f>
        <v>270</v>
      </c>
      <c r="H20" s="249">
        <f>市郡別!$Q$63</f>
        <v>0</v>
      </c>
      <c r="I20" s="533"/>
      <c r="J20" s="235">
        <v>3.3</v>
      </c>
      <c r="K20" s="325">
        <f t="shared" si="0"/>
        <v>3.63</v>
      </c>
      <c r="L20" s="231">
        <v>4.5</v>
      </c>
      <c r="M20" s="325">
        <f t="shared" si="1"/>
        <v>4.95</v>
      </c>
      <c r="N20" s="232">
        <v>8</v>
      </c>
      <c r="O20" s="325">
        <f t="shared" si="2"/>
        <v>8.8000000000000007</v>
      </c>
      <c r="P20" s="231">
        <v>4.3</v>
      </c>
      <c r="Q20" s="331">
        <f t="shared" si="3"/>
        <v>4.7300000000000004</v>
      </c>
    </row>
    <row r="21" spans="1:17" x14ac:dyDescent="0.15">
      <c r="A21" s="233"/>
      <c r="B21" s="234"/>
      <c r="C21" s="234"/>
      <c r="D21" s="234"/>
      <c r="E21" s="234"/>
      <c r="F21" s="234"/>
      <c r="G21" s="234"/>
      <c r="H21" s="234"/>
      <c r="I21" s="533"/>
      <c r="J21" s="234"/>
      <c r="K21" s="240"/>
      <c r="L21" s="231"/>
      <c r="M21" s="241"/>
      <c r="N21" s="231"/>
      <c r="O21" s="241"/>
      <c r="P21" s="231"/>
      <c r="Q21" s="242"/>
    </row>
    <row r="22" spans="1:17" ht="14.25" thickBot="1" x14ac:dyDescent="0.2">
      <c r="A22" s="233"/>
      <c r="B22" s="234"/>
      <c r="C22" s="234"/>
      <c r="D22" s="234"/>
      <c r="E22" s="234"/>
      <c r="F22" s="234"/>
      <c r="G22" s="234"/>
      <c r="H22" s="234"/>
      <c r="I22" s="534"/>
      <c r="J22" s="243"/>
      <c r="K22" s="244"/>
      <c r="L22" s="245"/>
      <c r="M22" s="244"/>
      <c r="N22" s="245"/>
      <c r="O22" s="244"/>
      <c r="P22" s="245"/>
      <c r="Q22" s="246"/>
    </row>
    <row r="23" spans="1:17" ht="14.25" thickTop="1" x14ac:dyDescent="0.15">
      <c r="A23" s="233"/>
      <c r="B23" s="234"/>
      <c r="C23" s="234"/>
      <c r="D23" s="234"/>
      <c r="E23" s="234"/>
      <c r="F23" s="234"/>
      <c r="G23" s="313"/>
      <c r="H23" s="242"/>
    </row>
    <row r="24" spans="1:17" x14ac:dyDescent="0.15">
      <c r="A24" s="233"/>
      <c r="B24" s="234"/>
      <c r="C24" s="234"/>
      <c r="D24" s="234"/>
      <c r="E24" s="234"/>
      <c r="F24" s="234"/>
      <c r="G24" s="313"/>
      <c r="H24" s="242"/>
    </row>
    <row r="25" spans="1:17" x14ac:dyDescent="0.15">
      <c r="A25" s="233"/>
      <c r="B25" s="234"/>
      <c r="C25" s="234"/>
      <c r="D25" s="234"/>
      <c r="E25" s="234"/>
      <c r="F25" s="234"/>
      <c r="G25" s="313"/>
      <c r="H25" s="242"/>
    </row>
    <row r="26" spans="1:17" x14ac:dyDescent="0.15">
      <c r="A26" s="233"/>
      <c r="B26" s="234"/>
      <c r="C26" s="234"/>
      <c r="D26" s="234"/>
      <c r="E26" s="234"/>
      <c r="F26" s="234"/>
      <c r="G26" s="313"/>
      <c r="H26" s="242"/>
    </row>
    <row r="27" spans="1:17" x14ac:dyDescent="0.15">
      <c r="A27" s="233"/>
      <c r="B27" s="234"/>
      <c r="C27" s="234"/>
      <c r="D27" s="234"/>
      <c r="E27" s="234"/>
      <c r="F27" s="234"/>
      <c r="G27" s="313"/>
      <c r="H27" s="242"/>
    </row>
    <row r="28" spans="1:17" x14ac:dyDescent="0.15">
      <c r="A28" s="233"/>
      <c r="B28" s="234"/>
      <c r="C28" s="234"/>
      <c r="D28" s="234"/>
      <c r="E28" s="234"/>
      <c r="F28" s="234"/>
      <c r="G28" s="313"/>
      <c r="H28" s="242"/>
    </row>
    <row r="29" spans="1:17" x14ac:dyDescent="0.15">
      <c r="A29" s="233"/>
      <c r="B29" s="234"/>
      <c r="C29" s="234"/>
      <c r="D29" s="234"/>
      <c r="E29" s="234"/>
      <c r="F29" s="234"/>
      <c r="G29" s="313"/>
      <c r="H29" s="242"/>
    </row>
    <row r="30" spans="1:17" ht="14.25" thickBot="1" x14ac:dyDescent="0.2">
      <c r="A30" s="247" t="s">
        <v>512</v>
      </c>
      <c r="B30" s="251">
        <f t="shared" ref="B30:H30" si="5">SUM(B5:B29)</f>
        <v>267700</v>
      </c>
      <c r="C30" s="251">
        <f t="shared" si="5"/>
        <v>38930</v>
      </c>
      <c r="D30" s="251">
        <f t="shared" si="5"/>
        <v>81490</v>
      </c>
      <c r="E30" s="251">
        <f t="shared" si="5"/>
        <v>95480</v>
      </c>
      <c r="F30" s="251">
        <f t="shared" si="5"/>
        <v>41940</v>
      </c>
      <c r="G30" s="314">
        <f>SUM(G5:G29)</f>
        <v>9860</v>
      </c>
      <c r="H30" s="252">
        <f t="shared" si="5"/>
        <v>0</v>
      </c>
    </row>
    <row r="31" spans="1:17" ht="14.25" thickTop="1" x14ac:dyDescent="0.15"/>
    <row r="32" spans="1:17" x14ac:dyDescent="0.15">
      <c r="A32" s="224" t="s">
        <v>616</v>
      </c>
    </row>
    <row r="33" spans="1:1" x14ac:dyDescent="0.15">
      <c r="A33" s="224" t="s">
        <v>615</v>
      </c>
    </row>
    <row r="34" spans="1:1" x14ac:dyDescent="0.15">
      <c r="A34" s="224" t="s">
        <v>614</v>
      </c>
    </row>
  </sheetData>
  <mergeCells count="14">
    <mergeCell ref="P3:Q3"/>
    <mergeCell ref="I3:I22"/>
    <mergeCell ref="G3:G4"/>
    <mergeCell ref="A3:A4"/>
    <mergeCell ref="B3:B4"/>
    <mergeCell ref="C3:C4"/>
    <mergeCell ref="D3:D4"/>
    <mergeCell ref="E3:E4"/>
    <mergeCell ref="F3:F4"/>
    <mergeCell ref="D1:O1"/>
    <mergeCell ref="H3:H4"/>
    <mergeCell ref="J3:K3"/>
    <mergeCell ref="L3:M3"/>
    <mergeCell ref="N3:O3"/>
  </mergeCells>
  <phoneticPr fontId="6"/>
  <pageMargins left="0.7" right="0.7" top="0.75" bottom="0.75" header="0.3" footer="0.3"/>
  <pageSetup paperSize="9" scale="7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A97"/>
  <sheetViews>
    <sheetView showZeros="0" zoomScale="91" zoomScaleNormal="91" workbookViewId="0">
      <pane ySplit="8" topLeftCell="A27" activePane="bottomLeft" state="frozen"/>
      <selection activeCell="P31" sqref="P31"/>
      <selection pane="bottomLeft" activeCell="K58" sqref="K58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2" s="6" customFormat="1" ht="16.5" customHeight="1" x14ac:dyDescent="0.15">
      <c r="A1" s="61" t="s">
        <v>0</v>
      </c>
      <c r="B1" s="62"/>
      <c r="C1" s="62"/>
      <c r="D1" s="62"/>
      <c r="E1" s="62"/>
      <c r="F1" s="62"/>
      <c r="G1" s="63"/>
      <c r="H1" s="62" t="s">
        <v>1</v>
      </c>
      <c r="I1" s="62"/>
      <c r="J1" s="62"/>
      <c r="K1" s="63"/>
      <c r="L1" s="64" t="s">
        <v>2</v>
      </c>
      <c r="M1" s="62" t="s">
        <v>164</v>
      </c>
      <c r="N1" s="62"/>
      <c r="O1" s="62"/>
      <c r="P1" s="63"/>
      <c r="Q1" s="62" t="s">
        <v>3</v>
      </c>
      <c r="R1" s="62"/>
      <c r="S1" s="65"/>
      <c r="T1" s="66" t="s">
        <v>26</v>
      </c>
    </row>
    <row r="2" spans="1:22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49" t="s">
        <v>10</v>
      </c>
      <c r="H2" s="613" t="str">
        <f>市郡別!H4</f>
        <v>　</v>
      </c>
      <c r="I2" s="613"/>
      <c r="J2" s="613"/>
      <c r="K2" s="614"/>
      <c r="L2" s="646" t="str">
        <f>市郡別!L4</f>
        <v>　</v>
      </c>
      <c r="M2" s="4" t="s">
        <v>12</v>
      </c>
      <c r="N2" s="5"/>
      <c r="O2" s="4" t="s">
        <v>13</v>
      </c>
      <c r="P2" s="45"/>
      <c r="Q2" s="637" t="str">
        <f>市郡別!Q4</f>
        <v>　</v>
      </c>
      <c r="R2" s="638"/>
      <c r="S2" s="639"/>
      <c r="T2" s="622" t="str">
        <f>市郡別!T4</f>
        <v>　</v>
      </c>
    </row>
    <row r="3" spans="1:22" ht="13.5" customHeight="1" x14ac:dyDescent="0.15">
      <c r="A3" s="658"/>
      <c r="B3" s="659"/>
      <c r="C3" s="659"/>
      <c r="D3" s="659"/>
      <c r="E3" s="659"/>
      <c r="F3" s="659"/>
      <c r="G3" s="650"/>
      <c r="H3" s="615"/>
      <c r="I3" s="615"/>
      <c r="J3" s="615"/>
      <c r="K3" s="616"/>
      <c r="L3" s="647"/>
      <c r="M3" s="625">
        <f>SUM(E54,H54,K54,N54,Q54,T54)</f>
        <v>0</v>
      </c>
      <c r="N3" s="626"/>
      <c r="O3" s="631">
        <f>SUM(山口1!N3,山口2!M3,山口3!M3,山口4!M3,山口5!M3,山口6!M3,山口7!M3,山口8!M3,山口9!M3,山口10!M3,宇部日報【夕刊】!M3)</f>
        <v>0</v>
      </c>
      <c r="P3" s="632"/>
      <c r="Q3" s="640"/>
      <c r="R3" s="641"/>
      <c r="S3" s="642"/>
      <c r="T3" s="623"/>
    </row>
    <row r="4" spans="1:22" ht="13.5" customHeight="1" x14ac:dyDescent="0.15">
      <c r="A4" s="658"/>
      <c r="B4" s="659"/>
      <c r="C4" s="659"/>
      <c r="D4" s="659"/>
      <c r="E4" s="659"/>
      <c r="F4" s="659"/>
      <c r="G4" s="650"/>
      <c r="H4" s="615"/>
      <c r="I4" s="615"/>
      <c r="J4" s="615"/>
      <c r="K4" s="616"/>
      <c r="L4" s="647"/>
      <c r="M4" s="627"/>
      <c r="N4" s="628"/>
      <c r="O4" s="633"/>
      <c r="P4" s="634"/>
      <c r="Q4" s="640"/>
      <c r="R4" s="641"/>
      <c r="S4" s="642"/>
      <c r="T4" s="623"/>
    </row>
    <row r="5" spans="1:22" ht="13.5" customHeight="1" thickBot="1" x14ac:dyDescent="0.2">
      <c r="A5" s="660"/>
      <c r="B5" s="661"/>
      <c r="C5" s="661"/>
      <c r="D5" s="661"/>
      <c r="E5" s="661"/>
      <c r="F5" s="661"/>
      <c r="G5" s="651"/>
      <c r="H5" s="617"/>
      <c r="I5" s="617"/>
      <c r="J5" s="617"/>
      <c r="K5" s="618"/>
      <c r="L5" s="648"/>
      <c r="M5" s="629"/>
      <c r="N5" s="630"/>
      <c r="O5" s="635"/>
      <c r="P5" s="636"/>
      <c r="Q5" s="643"/>
      <c r="R5" s="644"/>
      <c r="S5" s="645"/>
      <c r="T5" s="624"/>
    </row>
    <row r="6" spans="1:22" ht="7.5" customHeight="1" thickBot="1" x14ac:dyDescent="0.2"/>
    <row r="7" spans="1:22" s="15" customFormat="1" ht="18" customHeight="1" thickBot="1" x14ac:dyDescent="0.2">
      <c r="A7" s="652" t="s">
        <v>11</v>
      </c>
      <c r="B7" s="653"/>
      <c r="C7" s="7" t="s">
        <v>33</v>
      </c>
      <c r="D7" s="8"/>
      <c r="E7" s="8"/>
      <c r="F7" s="7" t="s">
        <v>4</v>
      </c>
      <c r="G7" s="8"/>
      <c r="H7" s="9"/>
      <c r="I7" s="10" t="s">
        <v>5</v>
      </c>
      <c r="J7" s="8"/>
      <c r="K7" s="11"/>
      <c r="L7" s="12" t="s">
        <v>6</v>
      </c>
      <c r="M7" s="8"/>
      <c r="N7" s="9"/>
      <c r="O7" s="67" t="s">
        <v>527</v>
      </c>
      <c r="P7" s="68"/>
      <c r="Q7" s="69"/>
      <c r="R7" s="12"/>
      <c r="S7" s="8"/>
      <c r="T7" s="13"/>
      <c r="U7" s="14"/>
    </row>
    <row r="8" spans="1:22" ht="15.75" customHeight="1" x14ac:dyDescent="0.15">
      <c r="A8" s="654"/>
      <c r="B8" s="655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2" ht="13.5" customHeight="1" x14ac:dyDescent="0.15">
      <c r="A9" s="741" t="s">
        <v>165</v>
      </c>
      <c r="B9" s="742"/>
      <c r="C9" s="351"/>
      <c r="D9" s="343">
        <v>0</v>
      </c>
      <c r="E9" s="337"/>
      <c r="F9" s="351"/>
      <c r="G9" s="343"/>
      <c r="H9" s="337"/>
      <c r="I9" s="351" t="s">
        <v>426</v>
      </c>
      <c r="J9" s="343">
        <v>1640</v>
      </c>
      <c r="K9" s="337"/>
      <c r="L9" s="351"/>
      <c r="M9" s="343"/>
      <c r="N9" s="337"/>
      <c r="O9" s="351" t="s">
        <v>426</v>
      </c>
      <c r="P9" s="343">
        <v>510</v>
      </c>
      <c r="Q9" s="337"/>
      <c r="R9" s="106"/>
      <c r="S9" s="107"/>
      <c r="T9" s="183"/>
      <c r="U9" s="17"/>
      <c r="V9" s="663" t="s">
        <v>68</v>
      </c>
    </row>
    <row r="10" spans="1:22" ht="13.5" customHeight="1" x14ac:dyDescent="0.15">
      <c r="A10" s="743"/>
      <c r="B10" s="744"/>
      <c r="C10" s="351"/>
      <c r="D10" s="343">
        <v>0</v>
      </c>
      <c r="E10" s="337"/>
      <c r="F10" s="351" t="s">
        <v>607</v>
      </c>
      <c r="G10" s="336">
        <v>50</v>
      </c>
      <c r="H10" s="337"/>
      <c r="I10" s="351"/>
      <c r="J10" s="343"/>
      <c r="K10" s="337"/>
      <c r="L10" s="351"/>
      <c r="M10" s="343"/>
      <c r="N10" s="337"/>
      <c r="O10" s="351" t="s">
        <v>598</v>
      </c>
      <c r="P10" s="343">
        <v>20</v>
      </c>
      <c r="Q10" s="337"/>
      <c r="R10" s="106"/>
      <c r="S10" s="107"/>
      <c r="T10" s="183"/>
      <c r="U10" s="17"/>
      <c r="V10" s="663"/>
    </row>
    <row r="11" spans="1:22" ht="13.5" customHeight="1" x14ac:dyDescent="0.15">
      <c r="A11" s="743"/>
      <c r="B11" s="744"/>
      <c r="C11" s="351"/>
      <c r="D11" s="343">
        <v>0</v>
      </c>
      <c r="E11" s="337"/>
      <c r="F11" s="351"/>
      <c r="G11" s="343"/>
      <c r="H11" s="337"/>
      <c r="I11" s="351"/>
      <c r="J11" s="343"/>
      <c r="K11" s="337"/>
      <c r="L11" s="351"/>
      <c r="M11" s="343"/>
      <c r="N11" s="337"/>
      <c r="O11" s="351"/>
      <c r="P11" s="343">
        <v>0</v>
      </c>
      <c r="Q11" s="337"/>
      <c r="R11" s="106"/>
      <c r="S11" s="107"/>
      <c r="T11" s="183"/>
      <c r="U11" s="17"/>
      <c r="V11" s="663"/>
    </row>
    <row r="12" spans="1:22" ht="13.5" customHeight="1" x14ac:dyDescent="0.15">
      <c r="A12" s="743"/>
      <c r="B12" s="744"/>
      <c r="C12" s="351"/>
      <c r="D12" s="343">
        <v>0</v>
      </c>
      <c r="E12" s="337"/>
      <c r="F12" s="351"/>
      <c r="G12" s="336"/>
      <c r="H12" s="337"/>
      <c r="I12" s="351"/>
      <c r="J12" s="336"/>
      <c r="K12" s="337"/>
      <c r="L12" s="351"/>
      <c r="M12" s="343"/>
      <c r="N12" s="337"/>
      <c r="O12" s="351"/>
      <c r="P12" s="343"/>
      <c r="Q12" s="337"/>
      <c r="R12" s="106"/>
      <c r="S12" s="107"/>
      <c r="T12" s="183"/>
      <c r="U12" s="17"/>
      <c r="V12" s="663"/>
    </row>
    <row r="13" spans="1:22" ht="13.5" customHeight="1" x14ac:dyDescent="0.15">
      <c r="A13" s="743"/>
      <c r="B13" s="744"/>
      <c r="C13" s="351"/>
      <c r="D13" s="343">
        <v>0</v>
      </c>
      <c r="E13" s="337"/>
      <c r="F13" s="351"/>
      <c r="G13" s="336"/>
      <c r="H13" s="337"/>
      <c r="I13" s="351"/>
      <c r="J13" s="336"/>
      <c r="K13" s="337"/>
      <c r="L13" s="351" t="s">
        <v>590</v>
      </c>
      <c r="M13" s="343">
        <v>470</v>
      </c>
      <c r="N13" s="337"/>
      <c r="O13" s="351" t="s">
        <v>591</v>
      </c>
      <c r="P13" s="343">
        <v>280</v>
      </c>
      <c r="Q13" s="337"/>
      <c r="R13" s="106"/>
      <c r="S13" s="107"/>
      <c r="T13" s="183"/>
      <c r="U13" s="17"/>
      <c r="V13" s="663"/>
    </row>
    <row r="14" spans="1:22" ht="13.5" customHeight="1" x14ac:dyDescent="0.15">
      <c r="A14" s="743"/>
      <c r="B14" s="744"/>
      <c r="C14" s="351"/>
      <c r="D14" s="343">
        <v>0</v>
      </c>
      <c r="E14" s="337"/>
      <c r="F14" s="351"/>
      <c r="G14" s="336"/>
      <c r="H14" s="337"/>
      <c r="I14" s="351"/>
      <c r="J14" s="343">
        <v>0</v>
      </c>
      <c r="K14" s="337"/>
      <c r="L14" s="351"/>
      <c r="M14" s="336"/>
      <c r="N14" s="337"/>
      <c r="O14" s="351"/>
      <c r="P14" s="343"/>
      <c r="Q14" s="337"/>
      <c r="R14" s="106"/>
      <c r="S14" s="107"/>
      <c r="T14" s="183"/>
      <c r="U14" s="17"/>
    </row>
    <row r="15" spans="1:22" ht="13.5" customHeight="1" x14ac:dyDescent="0.15">
      <c r="A15" s="743"/>
      <c r="B15" s="744"/>
      <c r="C15" s="351"/>
      <c r="D15" s="343">
        <v>0</v>
      </c>
      <c r="E15" s="337"/>
      <c r="F15" s="351"/>
      <c r="G15" s="343"/>
      <c r="H15" s="337"/>
      <c r="I15" s="351"/>
      <c r="J15" s="343">
        <v>0</v>
      </c>
      <c r="K15" s="337"/>
      <c r="L15" s="351" t="s">
        <v>427</v>
      </c>
      <c r="M15" s="343">
        <v>270</v>
      </c>
      <c r="N15" s="337"/>
      <c r="O15" s="351" t="s">
        <v>589</v>
      </c>
      <c r="P15" s="343">
        <v>60</v>
      </c>
      <c r="Q15" s="337"/>
      <c r="R15" s="106"/>
      <c r="S15" s="107"/>
      <c r="T15" s="183"/>
      <c r="U15" s="17"/>
      <c r="V15" s="662" t="s">
        <v>185</v>
      </c>
    </row>
    <row r="16" spans="1:22" ht="13.5" customHeight="1" x14ac:dyDescent="0.15">
      <c r="A16" s="287"/>
      <c r="B16" s="300"/>
      <c r="C16" s="351"/>
      <c r="D16" s="343">
        <v>0</v>
      </c>
      <c r="E16" s="337"/>
      <c r="F16" s="351"/>
      <c r="G16" s="343"/>
      <c r="H16" s="337"/>
      <c r="I16" s="351"/>
      <c r="J16" s="343">
        <v>0</v>
      </c>
      <c r="K16" s="337"/>
      <c r="L16" s="351"/>
      <c r="M16" s="343"/>
      <c r="N16" s="337"/>
      <c r="O16" s="351"/>
      <c r="P16" s="343">
        <v>0</v>
      </c>
      <c r="Q16" s="337"/>
      <c r="R16" s="106"/>
      <c r="S16" s="107">
        <v>0</v>
      </c>
      <c r="T16" s="183"/>
      <c r="U16" s="17"/>
      <c r="V16" s="662"/>
    </row>
    <row r="17" spans="1:27" ht="13.5" customHeight="1" thickBot="1" x14ac:dyDescent="0.2">
      <c r="A17" s="619">
        <f>SUM(D17,G17,J17,M17,P17,S17)</f>
        <v>3300</v>
      </c>
      <c r="B17" s="621"/>
      <c r="C17" s="396" t="s">
        <v>182</v>
      </c>
      <c r="D17" s="339"/>
      <c r="E17" s="340"/>
      <c r="F17" s="396" t="s">
        <v>45</v>
      </c>
      <c r="G17" s="339">
        <f>SUM(G9:G16)</f>
        <v>50</v>
      </c>
      <c r="H17" s="340">
        <f>SUM(H9:H16)</f>
        <v>0</v>
      </c>
      <c r="I17" s="396" t="s">
        <v>41</v>
      </c>
      <c r="J17" s="339">
        <f>SUM(J9:J16)</f>
        <v>1640</v>
      </c>
      <c r="K17" s="340">
        <f>SUM(K9:K16)</f>
        <v>0</v>
      </c>
      <c r="L17" s="396" t="s">
        <v>42</v>
      </c>
      <c r="M17" s="339">
        <f>SUM(M9:M16)</f>
        <v>740</v>
      </c>
      <c r="N17" s="340">
        <f>SUM(N9:N16)</f>
        <v>0</v>
      </c>
      <c r="O17" s="396" t="s">
        <v>542</v>
      </c>
      <c r="P17" s="339">
        <f>SUM(P9:P16)</f>
        <v>870</v>
      </c>
      <c r="Q17" s="340">
        <f>SUM(Q9:Q16)</f>
        <v>0</v>
      </c>
      <c r="R17" s="202"/>
      <c r="S17" s="203">
        <f>SUM(S9:S16)</f>
        <v>0</v>
      </c>
      <c r="T17" s="203">
        <f>SUM(T9:T16)</f>
        <v>0</v>
      </c>
      <c r="U17" s="17"/>
      <c r="V17" s="662"/>
    </row>
    <row r="18" spans="1:27" ht="13.5" customHeight="1" x14ac:dyDescent="0.15">
      <c r="A18" s="70"/>
      <c r="B18" s="71"/>
      <c r="C18" s="397"/>
      <c r="D18" s="341"/>
      <c r="E18" s="342"/>
      <c r="F18" s="397"/>
      <c r="G18" s="341"/>
      <c r="H18" s="342"/>
      <c r="I18" s="397"/>
      <c r="J18" s="341"/>
      <c r="K18" s="342"/>
      <c r="L18" s="397"/>
      <c r="M18" s="341"/>
      <c r="N18" s="342"/>
      <c r="O18" s="397"/>
      <c r="P18" s="341"/>
      <c r="Q18" s="342"/>
      <c r="R18" s="214"/>
      <c r="S18" s="211">
        <v>0</v>
      </c>
      <c r="T18" s="364"/>
      <c r="U18" s="17"/>
      <c r="V18" s="662"/>
    </row>
    <row r="19" spans="1:27" ht="13.5" customHeight="1" x14ac:dyDescent="0.15">
      <c r="A19" s="705" t="s">
        <v>489</v>
      </c>
      <c r="B19" s="301" t="s">
        <v>492</v>
      </c>
      <c r="C19" s="351"/>
      <c r="D19" s="343">
        <v>0</v>
      </c>
      <c r="E19" s="337"/>
      <c r="F19" s="351" t="s">
        <v>428</v>
      </c>
      <c r="G19" s="336">
        <v>330</v>
      </c>
      <c r="H19" s="337"/>
      <c r="I19" s="351"/>
      <c r="J19" s="343">
        <v>0</v>
      </c>
      <c r="K19" s="337"/>
      <c r="L19" s="351"/>
      <c r="M19" s="343">
        <v>0</v>
      </c>
      <c r="N19" s="337"/>
      <c r="O19" s="351"/>
      <c r="P19" s="343">
        <v>0</v>
      </c>
      <c r="Q19" s="337"/>
      <c r="R19" s="106"/>
      <c r="S19" s="107">
        <v>0</v>
      </c>
      <c r="T19" s="183"/>
      <c r="U19" s="17"/>
      <c r="V19" s="662"/>
    </row>
    <row r="20" spans="1:27" ht="13.5" customHeight="1" x14ac:dyDescent="0.15">
      <c r="A20" s="706"/>
      <c r="B20" s="301" t="s">
        <v>490</v>
      </c>
      <c r="C20" s="351"/>
      <c r="D20" s="343">
        <v>0</v>
      </c>
      <c r="E20" s="337"/>
      <c r="F20" s="351" t="s">
        <v>429</v>
      </c>
      <c r="G20" s="336">
        <v>150</v>
      </c>
      <c r="H20" s="337"/>
      <c r="I20" s="351"/>
      <c r="J20" s="343">
        <v>0</v>
      </c>
      <c r="K20" s="337"/>
      <c r="L20" s="351"/>
      <c r="M20" s="343">
        <v>0</v>
      </c>
      <c r="N20" s="337"/>
      <c r="O20" s="351"/>
      <c r="P20" s="343">
        <v>0</v>
      </c>
      <c r="Q20" s="337"/>
      <c r="R20" s="106"/>
      <c r="S20" s="107">
        <v>0</v>
      </c>
      <c r="T20" s="183"/>
      <c r="U20" s="17"/>
      <c r="V20" s="662"/>
    </row>
    <row r="21" spans="1:27" ht="13.5" customHeight="1" x14ac:dyDescent="0.15">
      <c r="A21" s="706"/>
      <c r="B21" s="298">
        <f>SUM(G19,G20,G21)</f>
        <v>480</v>
      </c>
      <c r="C21" s="419"/>
      <c r="D21" s="350">
        <v>0</v>
      </c>
      <c r="E21" s="345"/>
      <c r="F21" s="352"/>
      <c r="G21" s="348"/>
      <c r="H21" s="345"/>
      <c r="I21" s="352"/>
      <c r="J21" s="350">
        <v>0</v>
      </c>
      <c r="K21" s="345"/>
      <c r="L21" s="352"/>
      <c r="M21" s="350">
        <v>0</v>
      </c>
      <c r="N21" s="345"/>
      <c r="O21" s="352"/>
      <c r="P21" s="350">
        <v>0</v>
      </c>
      <c r="Q21" s="345"/>
      <c r="R21" s="117"/>
      <c r="S21" s="118">
        <v>0</v>
      </c>
      <c r="T21" s="358"/>
      <c r="U21" s="17"/>
      <c r="V21" s="662"/>
    </row>
    <row r="22" spans="1:27" ht="13.5" customHeight="1" x14ac:dyDescent="0.15">
      <c r="A22" s="706"/>
      <c r="B22" s="301" t="s">
        <v>492</v>
      </c>
      <c r="C22" s="351"/>
      <c r="D22" s="343">
        <v>0</v>
      </c>
      <c r="E22" s="337"/>
      <c r="F22" s="351" t="s">
        <v>430</v>
      </c>
      <c r="G22" s="336">
        <v>370</v>
      </c>
      <c r="H22" s="337"/>
      <c r="I22" s="351"/>
      <c r="J22" s="343">
        <v>0</v>
      </c>
      <c r="K22" s="337"/>
      <c r="L22" s="351"/>
      <c r="M22" s="343">
        <v>0</v>
      </c>
      <c r="N22" s="337"/>
      <c r="O22" s="351"/>
      <c r="P22" s="343">
        <v>0</v>
      </c>
      <c r="Q22" s="337"/>
      <c r="R22" s="106"/>
      <c r="S22" s="107">
        <v>0</v>
      </c>
      <c r="T22" s="183"/>
      <c r="U22" s="17"/>
      <c r="V22" s="662"/>
    </row>
    <row r="23" spans="1:27" ht="13.5" customHeight="1" x14ac:dyDescent="0.15">
      <c r="A23" s="706"/>
      <c r="B23" s="301" t="s">
        <v>491</v>
      </c>
      <c r="C23" s="351"/>
      <c r="D23" s="343">
        <v>0</v>
      </c>
      <c r="E23" s="337"/>
      <c r="F23" s="351" t="s">
        <v>431</v>
      </c>
      <c r="G23" s="336">
        <v>100</v>
      </c>
      <c r="H23" s="337"/>
      <c r="I23" s="351"/>
      <c r="J23" s="343">
        <v>0</v>
      </c>
      <c r="K23" s="337"/>
      <c r="L23" s="351"/>
      <c r="M23" s="343">
        <v>0</v>
      </c>
      <c r="N23" s="337"/>
      <c r="O23" s="351"/>
      <c r="P23" s="343">
        <v>0</v>
      </c>
      <c r="Q23" s="337"/>
      <c r="R23" s="106"/>
      <c r="S23" s="107">
        <v>0</v>
      </c>
      <c r="T23" s="183"/>
      <c r="U23" s="17"/>
      <c r="V23" s="662"/>
    </row>
    <row r="24" spans="1:27" ht="13.5" customHeight="1" x14ac:dyDescent="0.15">
      <c r="A24" s="706"/>
      <c r="B24" s="299"/>
      <c r="C24" s="351"/>
      <c r="D24" s="343">
        <v>0</v>
      </c>
      <c r="E24" s="337"/>
      <c r="F24" s="351" t="s">
        <v>476</v>
      </c>
      <c r="G24" s="336">
        <v>90</v>
      </c>
      <c r="H24" s="337"/>
      <c r="I24" s="351"/>
      <c r="J24" s="336"/>
      <c r="K24" s="337"/>
      <c r="L24" s="351" t="s">
        <v>550</v>
      </c>
      <c r="M24" s="336">
        <v>130</v>
      </c>
      <c r="N24" s="337"/>
      <c r="O24" s="351" t="s">
        <v>476</v>
      </c>
      <c r="P24" s="343">
        <v>110</v>
      </c>
      <c r="Q24" s="337"/>
      <c r="R24" s="106"/>
      <c r="S24" s="107">
        <v>0</v>
      </c>
      <c r="T24" s="183"/>
      <c r="U24" s="17"/>
      <c r="V24" s="662"/>
    </row>
    <row r="25" spans="1:27" ht="13.5" customHeight="1" x14ac:dyDescent="0.15">
      <c r="A25" s="706"/>
      <c r="B25" s="306">
        <f>SUM(G22:G25,J22:J25,M22:M25,P22:P25,S22:S25)</f>
        <v>800</v>
      </c>
      <c r="C25" s="419"/>
      <c r="D25" s="350">
        <v>0</v>
      </c>
      <c r="E25" s="345"/>
      <c r="F25" s="352"/>
      <c r="G25" s="350"/>
      <c r="H25" s="345"/>
      <c r="I25" s="352"/>
      <c r="J25" s="350">
        <v>0</v>
      </c>
      <c r="K25" s="345"/>
      <c r="L25" s="352"/>
      <c r="M25" s="350">
        <v>0</v>
      </c>
      <c r="N25" s="345"/>
      <c r="O25" s="352"/>
      <c r="P25" s="350">
        <v>0</v>
      </c>
      <c r="Q25" s="345"/>
      <c r="R25" s="117"/>
      <c r="S25" s="118">
        <v>0</v>
      </c>
      <c r="T25" s="358"/>
      <c r="U25" s="17"/>
      <c r="V25" s="662"/>
    </row>
    <row r="26" spans="1:27" ht="13.5" customHeight="1" thickBot="1" x14ac:dyDescent="0.2">
      <c r="A26" s="619">
        <f>SUM(D26,G26,J26,M26,P26,S26)</f>
        <v>1280</v>
      </c>
      <c r="B26" s="621"/>
      <c r="C26" s="396" t="s">
        <v>182</v>
      </c>
      <c r="D26" s="339"/>
      <c r="E26" s="340"/>
      <c r="F26" s="396" t="s">
        <v>45</v>
      </c>
      <c r="G26" s="339">
        <f>SUM(G19:G25)</f>
        <v>1040</v>
      </c>
      <c r="H26" s="340">
        <f>SUM(H19:H25)</f>
        <v>0</v>
      </c>
      <c r="I26" s="396" t="s">
        <v>41</v>
      </c>
      <c r="J26" s="339">
        <f>SUM(J19:J25)</f>
        <v>0</v>
      </c>
      <c r="K26" s="340">
        <f>SUM(K19:K25)</f>
        <v>0</v>
      </c>
      <c r="L26" s="396" t="s">
        <v>42</v>
      </c>
      <c r="M26" s="339">
        <f>SUM(M19:M25)</f>
        <v>130</v>
      </c>
      <c r="N26" s="340">
        <f>SUM(N19:N25)</f>
        <v>0</v>
      </c>
      <c r="O26" s="396" t="s">
        <v>542</v>
      </c>
      <c r="P26" s="339">
        <f>SUM(P19:P25)</f>
        <v>110</v>
      </c>
      <c r="Q26" s="340">
        <f>SUM(Q19:Q25)</f>
        <v>0</v>
      </c>
      <c r="R26" s="202"/>
      <c r="S26" s="203">
        <f>SUM(S19:S25)</f>
        <v>0</v>
      </c>
      <c r="T26" s="219">
        <f>SUM(T19:T25)</f>
        <v>0</v>
      </c>
      <c r="U26" s="17"/>
      <c r="V26" s="662"/>
    </row>
    <row r="27" spans="1:27" ht="13.5" customHeight="1" x14ac:dyDescent="0.15">
      <c r="A27" s="70"/>
      <c r="B27" s="71"/>
      <c r="C27" s="397"/>
      <c r="D27" s="341"/>
      <c r="E27" s="342"/>
      <c r="F27" s="397"/>
      <c r="G27" s="341"/>
      <c r="H27" s="342"/>
      <c r="I27" s="397"/>
      <c r="J27" s="341"/>
      <c r="K27" s="342"/>
      <c r="L27" s="397"/>
      <c r="M27" s="341"/>
      <c r="N27" s="342"/>
      <c r="O27" s="397"/>
      <c r="P27" s="341"/>
      <c r="Q27" s="342"/>
      <c r="R27" s="214"/>
      <c r="S27" s="211">
        <v>0</v>
      </c>
      <c r="T27" s="364"/>
      <c r="U27" s="17"/>
      <c r="V27" s="662"/>
    </row>
    <row r="28" spans="1:27" ht="13.5" customHeight="1" x14ac:dyDescent="0.15">
      <c r="A28" s="741" t="s">
        <v>81</v>
      </c>
      <c r="B28" s="742"/>
      <c r="C28" s="412"/>
      <c r="D28" s="377">
        <v>0</v>
      </c>
      <c r="E28" s="337"/>
      <c r="F28" s="378" t="s">
        <v>432</v>
      </c>
      <c r="G28" s="377">
        <v>1790</v>
      </c>
      <c r="H28" s="337"/>
      <c r="I28" s="378"/>
      <c r="J28" s="377"/>
      <c r="K28" s="337"/>
      <c r="L28" s="378" t="s">
        <v>432</v>
      </c>
      <c r="M28" s="377">
        <v>1100</v>
      </c>
      <c r="N28" s="337"/>
      <c r="O28" s="378" t="s">
        <v>432</v>
      </c>
      <c r="P28" s="343">
        <v>500</v>
      </c>
      <c r="Q28" s="337"/>
      <c r="R28" s="119"/>
      <c r="S28" s="120"/>
      <c r="T28" s="183"/>
      <c r="U28" s="17"/>
      <c r="V28" s="662"/>
    </row>
    <row r="29" spans="1:27" ht="13.5" customHeight="1" x14ac:dyDescent="0.15">
      <c r="A29" s="743"/>
      <c r="B29" s="744"/>
      <c r="C29" s="412"/>
      <c r="D29" s="377">
        <v>0</v>
      </c>
      <c r="E29" s="337"/>
      <c r="F29" s="380" t="s">
        <v>522</v>
      </c>
      <c r="G29" s="377"/>
      <c r="H29" s="337"/>
      <c r="I29" s="380"/>
      <c r="J29" s="377"/>
      <c r="K29" s="337"/>
      <c r="L29" s="380" t="s">
        <v>75</v>
      </c>
      <c r="M29" s="377"/>
      <c r="N29" s="337"/>
      <c r="O29" s="378"/>
      <c r="P29" s="377">
        <v>0</v>
      </c>
      <c r="Q29" s="337"/>
      <c r="R29" s="220"/>
      <c r="S29" s="120"/>
      <c r="T29" s="183"/>
      <c r="U29" s="17"/>
      <c r="V29" s="662"/>
    </row>
    <row r="30" spans="1:27" ht="13.5" customHeight="1" x14ac:dyDescent="0.15">
      <c r="A30" s="743"/>
      <c r="B30" s="744"/>
      <c r="C30" s="412"/>
      <c r="D30" s="377">
        <v>0</v>
      </c>
      <c r="E30" s="337"/>
      <c r="F30" s="378"/>
      <c r="G30" s="377"/>
      <c r="H30" s="337"/>
      <c r="I30" s="378"/>
      <c r="J30" s="377"/>
      <c r="K30" s="337"/>
      <c r="L30" s="378" t="s">
        <v>433</v>
      </c>
      <c r="M30" s="377">
        <v>910</v>
      </c>
      <c r="N30" s="337"/>
      <c r="O30" s="378"/>
      <c r="P30" s="377">
        <v>0</v>
      </c>
      <c r="Q30" s="337"/>
      <c r="R30" s="119"/>
      <c r="S30" s="120"/>
      <c r="T30" s="183"/>
      <c r="U30" s="17"/>
      <c r="V30" s="662"/>
      <c r="Y30" s="19"/>
      <c r="Z30" s="19"/>
      <c r="AA30" s="19"/>
    </row>
    <row r="31" spans="1:27" ht="13.5" customHeight="1" x14ac:dyDescent="0.15">
      <c r="A31" s="743"/>
      <c r="B31" s="744"/>
      <c r="C31" s="412"/>
      <c r="D31" s="377">
        <v>0</v>
      </c>
      <c r="E31" s="337"/>
      <c r="F31" s="378"/>
      <c r="G31" s="377">
        <v>0</v>
      </c>
      <c r="H31" s="337"/>
      <c r="I31" s="378"/>
      <c r="J31" s="377">
        <v>0</v>
      </c>
      <c r="K31" s="337"/>
      <c r="L31" s="378"/>
      <c r="M31" s="377">
        <v>0</v>
      </c>
      <c r="N31" s="337"/>
      <c r="O31" s="378"/>
      <c r="P31" s="377">
        <v>0</v>
      </c>
      <c r="Q31" s="337"/>
      <c r="R31" s="119"/>
      <c r="S31" s="120"/>
      <c r="T31" s="183"/>
      <c r="U31" s="17"/>
      <c r="V31" s="662"/>
      <c r="Y31" s="19"/>
      <c r="Z31" s="19"/>
      <c r="AA31" s="19"/>
    </row>
    <row r="32" spans="1:27" ht="13.5" customHeight="1" x14ac:dyDescent="0.15">
      <c r="A32" s="743"/>
      <c r="B32" s="744"/>
      <c r="C32" s="412"/>
      <c r="D32" s="377">
        <v>0</v>
      </c>
      <c r="E32" s="337"/>
      <c r="F32" s="378"/>
      <c r="G32" s="377">
        <v>0</v>
      </c>
      <c r="H32" s="337"/>
      <c r="I32" s="378"/>
      <c r="J32" s="377">
        <v>0</v>
      </c>
      <c r="K32" s="337"/>
      <c r="L32" s="378"/>
      <c r="M32" s="377">
        <v>0</v>
      </c>
      <c r="N32" s="337"/>
      <c r="O32" s="378"/>
      <c r="P32" s="377">
        <v>0</v>
      </c>
      <c r="Q32" s="337"/>
      <c r="R32" s="119"/>
      <c r="S32" s="120">
        <v>0</v>
      </c>
      <c r="T32" s="183"/>
      <c r="U32" s="17"/>
      <c r="V32" s="662"/>
      <c r="Y32" s="19"/>
      <c r="Z32" s="19"/>
      <c r="AA32" s="19"/>
    </row>
    <row r="33" spans="1:27" ht="13.5" customHeight="1" x14ac:dyDescent="0.15">
      <c r="A33" s="765">
        <f>SUM(D33,G33,J33,M33,P33,S33)</f>
        <v>4300</v>
      </c>
      <c r="B33" s="766"/>
      <c r="C33" s="394" t="s">
        <v>260</v>
      </c>
      <c r="D33" s="334">
        <f>SUM(D28:D32)</f>
        <v>0</v>
      </c>
      <c r="E33" s="405">
        <f>SUM(E28:E32)</f>
        <v>0</v>
      </c>
      <c r="F33" s="394" t="s">
        <v>260</v>
      </c>
      <c r="G33" s="334">
        <f>SUM(G28:G32)</f>
        <v>1790</v>
      </c>
      <c r="H33" s="405">
        <f>SUM(H28:H32)</f>
        <v>0</v>
      </c>
      <c r="I33" s="394" t="s">
        <v>260</v>
      </c>
      <c r="J33" s="334">
        <f>SUM(J28:J32)</f>
        <v>0</v>
      </c>
      <c r="K33" s="405">
        <f>SUM(K28:K32)</f>
        <v>0</v>
      </c>
      <c r="L33" s="394" t="s">
        <v>260</v>
      </c>
      <c r="M33" s="334">
        <f>SUM(M28:M32)</f>
        <v>2010</v>
      </c>
      <c r="N33" s="405">
        <f>SUM(N28:N32)</f>
        <v>0</v>
      </c>
      <c r="O33" s="394" t="s">
        <v>260</v>
      </c>
      <c r="P33" s="334">
        <f>SUM(P28:P32)</f>
        <v>500</v>
      </c>
      <c r="Q33" s="405">
        <f>SUM(Q28:Q32)</f>
        <v>0</v>
      </c>
      <c r="R33" s="115"/>
      <c r="S33" s="110">
        <f>SUM(S28:S32)</f>
        <v>0</v>
      </c>
      <c r="T33" s="360">
        <f>SUM(T28:T32)</f>
        <v>0</v>
      </c>
      <c r="U33" s="17"/>
      <c r="V33" s="662"/>
    </row>
    <row r="34" spans="1:27" ht="13.5" customHeight="1" x14ac:dyDescent="0.15">
      <c r="A34" s="756" t="s">
        <v>266</v>
      </c>
      <c r="B34" s="302" t="s">
        <v>107</v>
      </c>
      <c r="C34" s="395"/>
      <c r="D34" s="343">
        <v>0</v>
      </c>
      <c r="E34" s="337"/>
      <c r="F34" s="351"/>
      <c r="G34" s="343"/>
      <c r="H34" s="337"/>
      <c r="I34" s="351" t="s">
        <v>434</v>
      </c>
      <c r="J34" s="343">
        <v>650</v>
      </c>
      <c r="K34" s="337"/>
      <c r="L34" s="351" t="s">
        <v>434</v>
      </c>
      <c r="M34" s="343">
        <v>400</v>
      </c>
      <c r="N34" s="337"/>
      <c r="O34" s="351" t="s">
        <v>434</v>
      </c>
      <c r="P34" s="343">
        <v>90</v>
      </c>
      <c r="Q34" s="337"/>
      <c r="R34" s="106"/>
      <c r="S34" s="107"/>
      <c r="T34" s="183"/>
      <c r="U34" s="17"/>
      <c r="V34" s="662"/>
    </row>
    <row r="35" spans="1:27" ht="13.5" customHeight="1" x14ac:dyDescent="0.15">
      <c r="A35" s="757"/>
      <c r="B35" s="263">
        <f>SUM(G34,J34,M34,S34,P34)</f>
        <v>1140</v>
      </c>
      <c r="C35" s="419"/>
      <c r="D35" s="350">
        <v>0</v>
      </c>
      <c r="E35" s="345"/>
      <c r="F35" s="352"/>
      <c r="G35" s="350"/>
      <c r="H35" s="345"/>
      <c r="I35" s="352"/>
      <c r="J35" s="350"/>
      <c r="K35" s="345"/>
      <c r="L35" s="352"/>
      <c r="M35" s="350">
        <v>0</v>
      </c>
      <c r="N35" s="345"/>
      <c r="O35" s="352"/>
      <c r="P35" s="350">
        <v>0</v>
      </c>
      <c r="Q35" s="345"/>
      <c r="R35" s="117"/>
      <c r="S35" s="118"/>
      <c r="T35" s="358"/>
      <c r="U35" s="17"/>
      <c r="V35" s="662"/>
    </row>
    <row r="36" spans="1:27" ht="13.5" customHeight="1" x14ac:dyDescent="0.15">
      <c r="A36" s="757"/>
      <c r="B36" s="302" t="s">
        <v>264</v>
      </c>
      <c r="C36" s="395"/>
      <c r="D36" s="343">
        <v>0</v>
      </c>
      <c r="E36" s="337"/>
      <c r="F36" s="351" t="s">
        <v>435</v>
      </c>
      <c r="G36" s="343">
        <v>250</v>
      </c>
      <c r="H36" s="337"/>
      <c r="I36" s="351" t="s">
        <v>435</v>
      </c>
      <c r="J36" s="343">
        <v>200</v>
      </c>
      <c r="K36" s="337"/>
      <c r="L36" s="351"/>
      <c r="M36" s="343"/>
      <c r="N36" s="337"/>
      <c r="O36" s="351" t="s">
        <v>435</v>
      </c>
      <c r="P36" s="343">
        <v>200</v>
      </c>
      <c r="Q36" s="337"/>
      <c r="R36" s="106"/>
      <c r="S36" s="107"/>
      <c r="T36" s="183"/>
      <c r="U36" s="17"/>
      <c r="V36" s="662"/>
    </row>
    <row r="37" spans="1:27" ht="13.5" customHeight="1" x14ac:dyDescent="0.15">
      <c r="A37" s="757"/>
      <c r="B37" s="269"/>
      <c r="C37" s="412"/>
      <c r="D37" s="377">
        <v>0</v>
      </c>
      <c r="E37" s="337"/>
      <c r="F37" s="378"/>
      <c r="G37" s="417"/>
      <c r="H37" s="337"/>
      <c r="I37" s="378"/>
      <c r="J37" s="377"/>
      <c r="K37" s="337"/>
      <c r="L37" s="378" t="s">
        <v>562</v>
      </c>
      <c r="M37" s="377" t="s">
        <v>609</v>
      </c>
      <c r="N37" s="337"/>
      <c r="O37" s="378"/>
      <c r="P37" s="377"/>
      <c r="Q37" s="337"/>
      <c r="R37" s="119"/>
      <c r="S37" s="120"/>
      <c r="T37" s="183"/>
      <c r="U37" s="17"/>
      <c r="V37" s="662"/>
    </row>
    <row r="38" spans="1:27" ht="13.5" customHeight="1" x14ac:dyDescent="0.15">
      <c r="A38" s="757"/>
      <c r="B38" s="263">
        <f>SUM(G36:G38,J36,M36:M37,S36:S38,P36:P38)</f>
        <v>890</v>
      </c>
      <c r="C38" s="419"/>
      <c r="D38" s="350">
        <v>0</v>
      </c>
      <c r="E38" s="345"/>
      <c r="F38" s="352" t="s">
        <v>436</v>
      </c>
      <c r="G38" s="348">
        <v>110</v>
      </c>
      <c r="H38" s="345"/>
      <c r="I38" s="352"/>
      <c r="J38" s="350"/>
      <c r="K38" s="345"/>
      <c r="L38" s="352"/>
      <c r="M38" s="350">
        <v>0</v>
      </c>
      <c r="N38" s="345"/>
      <c r="O38" s="352" t="s">
        <v>543</v>
      </c>
      <c r="P38" s="350">
        <v>130</v>
      </c>
      <c r="Q38" s="345"/>
      <c r="R38" s="117"/>
      <c r="S38" s="118"/>
      <c r="T38" s="358"/>
      <c r="U38" s="17"/>
      <c r="V38" s="662"/>
    </row>
    <row r="39" spans="1:27" ht="13.5" customHeight="1" x14ac:dyDescent="0.15">
      <c r="A39" s="757"/>
      <c r="B39" s="302" t="s">
        <v>265</v>
      </c>
      <c r="C39" s="395"/>
      <c r="D39" s="343">
        <v>0</v>
      </c>
      <c r="E39" s="337"/>
      <c r="F39" s="351" t="s">
        <v>437</v>
      </c>
      <c r="G39" s="343">
        <v>310</v>
      </c>
      <c r="H39" s="337"/>
      <c r="I39" s="351"/>
      <c r="J39" s="343"/>
      <c r="K39" s="337"/>
      <c r="L39" s="351" t="s">
        <v>437</v>
      </c>
      <c r="M39" s="343">
        <v>50</v>
      </c>
      <c r="N39" s="337"/>
      <c r="O39" s="351" t="s">
        <v>437</v>
      </c>
      <c r="P39" s="343">
        <v>120</v>
      </c>
      <c r="Q39" s="337"/>
      <c r="R39" s="106"/>
      <c r="S39" s="107"/>
      <c r="T39" s="183"/>
      <c r="U39" s="17"/>
      <c r="V39" s="662"/>
    </row>
    <row r="40" spans="1:27" ht="13.5" customHeight="1" x14ac:dyDescent="0.15">
      <c r="A40" s="757"/>
      <c r="B40" s="269"/>
      <c r="C40" s="412"/>
      <c r="D40" s="377">
        <v>0</v>
      </c>
      <c r="E40" s="337"/>
      <c r="F40" s="378" t="s">
        <v>645</v>
      </c>
      <c r="G40" s="417"/>
      <c r="H40" s="337"/>
      <c r="I40" s="378" t="s">
        <v>438</v>
      </c>
      <c r="J40" s="377" t="s">
        <v>644</v>
      </c>
      <c r="K40" s="337"/>
      <c r="L40" s="378"/>
      <c r="M40" s="377">
        <v>0</v>
      </c>
      <c r="N40" s="337"/>
      <c r="O40" s="378"/>
      <c r="P40" s="377"/>
      <c r="Q40" s="337"/>
      <c r="R40" s="119"/>
      <c r="S40" s="120"/>
      <c r="T40" s="183"/>
      <c r="U40" s="17"/>
      <c r="V40" s="662"/>
    </row>
    <row r="41" spans="1:27" ht="13.5" customHeight="1" x14ac:dyDescent="0.15">
      <c r="A41" s="757"/>
      <c r="B41" s="263">
        <f>SUM(G39:G40,J40,M39,S39:S40,P39:P40)</f>
        <v>480</v>
      </c>
      <c r="C41" s="419"/>
      <c r="D41" s="350">
        <v>0</v>
      </c>
      <c r="E41" s="345"/>
      <c r="F41" s="352"/>
      <c r="G41" s="350">
        <v>0</v>
      </c>
      <c r="H41" s="345"/>
      <c r="I41" s="352"/>
      <c r="J41" s="350">
        <v>0</v>
      </c>
      <c r="K41" s="345"/>
      <c r="L41" s="352"/>
      <c r="M41" s="350">
        <v>0</v>
      </c>
      <c r="N41" s="345"/>
      <c r="O41" s="352"/>
      <c r="P41" s="350">
        <v>0</v>
      </c>
      <c r="Q41" s="345">
        <f>P41</f>
        <v>0</v>
      </c>
      <c r="R41" s="117"/>
      <c r="S41" s="118">
        <v>0</v>
      </c>
      <c r="T41" s="358"/>
      <c r="U41" s="17"/>
      <c r="V41" s="662"/>
    </row>
    <row r="42" spans="1:27" ht="13.5" customHeight="1" x14ac:dyDescent="0.15">
      <c r="A42" s="757"/>
      <c r="B42" s="269"/>
      <c r="C42" s="415"/>
      <c r="D42" s="416">
        <v>0</v>
      </c>
      <c r="E42" s="347"/>
      <c r="F42" s="435"/>
      <c r="G42" s="416">
        <v>0</v>
      </c>
      <c r="H42" s="347"/>
      <c r="I42" s="435"/>
      <c r="J42" s="416">
        <v>0</v>
      </c>
      <c r="K42" s="347"/>
      <c r="L42" s="435"/>
      <c r="M42" s="416">
        <v>0</v>
      </c>
      <c r="N42" s="347"/>
      <c r="O42" s="435"/>
      <c r="P42" s="416">
        <v>0</v>
      </c>
      <c r="Q42" s="347"/>
      <c r="R42" s="131"/>
      <c r="S42" s="132">
        <v>0</v>
      </c>
      <c r="T42" s="356"/>
      <c r="U42" s="17"/>
      <c r="V42" s="662"/>
    </row>
    <row r="43" spans="1:27" ht="13.5" customHeight="1" x14ac:dyDescent="0.15">
      <c r="A43" s="758"/>
      <c r="B43" s="269"/>
      <c r="C43" s="419"/>
      <c r="D43" s="350">
        <v>0</v>
      </c>
      <c r="E43" s="345"/>
      <c r="F43" s="352"/>
      <c r="G43" s="350">
        <v>0</v>
      </c>
      <c r="H43" s="345"/>
      <c r="I43" s="352"/>
      <c r="J43" s="350">
        <v>0</v>
      </c>
      <c r="K43" s="345"/>
      <c r="L43" s="352"/>
      <c r="M43" s="350">
        <v>0</v>
      </c>
      <c r="N43" s="345"/>
      <c r="O43" s="352"/>
      <c r="P43" s="350">
        <v>0</v>
      </c>
      <c r="Q43" s="345"/>
      <c r="R43" s="117"/>
      <c r="S43" s="118">
        <v>0</v>
      </c>
      <c r="T43" s="358"/>
      <c r="U43" s="17"/>
      <c r="V43" s="662"/>
    </row>
    <row r="44" spans="1:27" ht="13.5" customHeight="1" x14ac:dyDescent="0.15">
      <c r="A44" s="765">
        <f>SUM(D44,G44,J44,M44,P44,S44)</f>
        <v>2510</v>
      </c>
      <c r="B44" s="766"/>
      <c r="C44" s="115" t="s">
        <v>260</v>
      </c>
      <c r="D44" s="110">
        <f>SUM(D34:D43)</f>
        <v>0</v>
      </c>
      <c r="E44" s="360">
        <f>SUM(E34:E43)</f>
        <v>0</v>
      </c>
      <c r="F44" s="115" t="s">
        <v>260</v>
      </c>
      <c r="G44" s="110">
        <f>SUM(G34:G43)</f>
        <v>670</v>
      </c>
      <c r="H44" s="360">
        <f>SUM(H34:H43)</f>
        <v>0</v>
      </c>
      <c r="I44" s="115" t="s">
        <v>260</v>
      </c>
      <c r="J44" s="110">
        <f>SUM(J34:J43)</f>
        <v>850</v>
      </c>
      <c r="K44" s="360">
        <f>SUM(K34:K43)</f>
        <v>0</v>
      </c>
      <c r="L44" s="115" t="s">
        <v>260</v>
      </c>
      <c r="M44" s="110">
        <f>SUM(M34:M43)</f>
        <v>450</v>
      </c>
      <c r="N44" s="360">
        <f>SUM(N34:N43)</f>
        <v>0</v>
      </c>
      <c r="O44" s="115" t="s">
        <v>260</v>
      </c>
      <c r="P44" s="110">
        <f>SUM(P34:P43)</f>
        <v>540</v>
      </c>
      <c r="Q44" s="360">
        <f>SUM(Q34:Q43)</f>
        <v>0</v>
      </c>
      <c r="R44" s="115"/>
      <c r="S44" s="110">
        <f>SUM(S34:S43)</f>
        <v>0</v>
      </c>
      <c r="T44" s="360">
        <f>SUM(T34:T43)</f>
        <v>0</v>
      </c>
      <c r="U44" s="17"/>
      <c r="V44" s="662"/>
    </row>
    <row r="45" spans="1:27" ht="13.5" customHeight="1" x14ac:dyDescent="0.15">
      <c r="A45" s="199"/>
      <c r="B45" s="200"/>
      <c r="C45" s="303"/>
      <c r="D45" s="201"/>
      <c r="E45" s="374"/>
      <c r="F45" s="303"/>
      <c r="G45" s="201"/>
      <c r="H45" s="374"/>
      <c r="I45" s="303"/>
      <c r="J45" s="201"/>
      <c r="K45" s="374"/>
      <c r="L45" s="303"/>
      <c r="M45" s="201"/>
      <c r="N45" s="374"/>
      <c r="O45" s="303"/>
      <c r="P45" s="201"/>
      <c r="Q45" s="374"/>
      <c r="R45" s="303"/>
      <c r="S45" s="201"/>
      <c r="T45" s="374"/>
      <c r="U45" s="17"/>
      <c r="V45" s="662"/>
    </row>
    <row r="46" spans="1:27" ht="13.5" customHeight="1" thickBot="1" x14ac:dyDescent="0.2">
      <c r="A46" s="619">
        <f>SUM(D46,G46,J46,M46,P46,S46)</f>
        <v>6810</v>
      </c>
      <c r="B46" s="621"/>
      <c r="C46" s="202" t="s">
        <v>182</v>
      </c>
      <c r="D46" s="203">
        <f>SUM(D44,D33)</f>
        <v>0</v>
      </c>
      <c r="E46" s="357">
        <f>SUM(E33,E44)</f>
        <v>0</v>
      </c>
      <c r="F46" s="202" t="s">
        <v>45</v>
      </c>
      <c r="G46" s="203">
        <f>SUM(G44,G33)</f>
        <v>2460</v>
      </c>
      <c r="H46" s="357">
        <f>SUM(H33,H44)</f>
        <v>0</v>
      </c>
      <c r="I46" s="202" t="s">
        <v>41</v>
      </c>
      <c r="J46" s="203">
        <f>SUM(J44,J33)</f>
        <v>850</v>
      </c>
      <c r="K46" s="357">
        <f>SUM(K33,K44)</f>
        <v>0</v>
      </c>
      <c r="L46" s="202" t="s">
        <v>42</v>
      </c>
      <c r="M46" s="203">
        <f>SUM(M44,M33)</f>
        <v>2460</v>
      </c>
      <c r="N46" s="357">
        <f>SUM(N33,N44)</f>
        <v>0</v>
      </c>
      <c r="O46" s="202" t="s">
        <v>542</v>
      </c>
      <c r="P46" s="203">
        <f>SUM(P44,P33)</f>
        <v>1040</v>
      </c>
      <c r="Q46" s="357">
        <f>SUM(Q33,Q44)</f>
        <v>0</v>
      </c>
      <c r="R46" s="202"/>
      <c r="S46" s="203">
        <f>SUM(S44,S33)</f>
        <v>0</v>
      </c>
      <c r="T46" s="369">
        <f>SUM(T33,T44)</f>
        <v>0</v>
      </c>
      <c r="U46" s="17"/>
      <c r="V46" s="662"/>
    </row>
    <row r="47" spans="1:27" ht="13.5" customHeight="1" x14ac:dyDescent="0.15">
      <c r="A47" s="70"/>
      <c r="B47" s="71"/>
      <c r="C47" s="210"/>
      <c r="D47" s="211"/>
      <c r="E47" s="363"/>
      <c r="F47" s="210"/>
      <c r="G47" s="211"/>
      <c r="H47" s="363"/>
      <c r="I47" s="210"/>
      <c r="J47" s="211"/>
      <c r="K47" s="363"/>
      <c r="L47" s="210"/>
      <c r="M47" s="211"/>
      <c r="N47" s="363"/>
      <c r="O47" s="210"/>
      <c r="P47" s="211"/>
      <c r="Q47" s="363"/>
      <c r="R47" s="214"/>
      <c r="S47" s="211"/>
      <c r="T47" s="371"/>
      <c r="U47" s="17"/>
      <c r="V47" s="662"/>
      <c r="Y47" s="19"/>
      <c r="Z47" s="19"/>
      <c r="AA47" s="19"/>
    </row>
    <row r="48" spans="1:27" ht="13.5" customHeight="1" x14ac:dyDescent="0.15">
      <c r="A48" s="292"/>
      <c r="B48" s="293"/>
      <c r="C48" s="106"/>
      <c r="D48" s="107">
        <v>0</v>
      </c>
      <c r="E48" s="183"/>
      <c r="F48" s="106"/>
      <c r="G48" s="107">
        <v>0</v>
      </c>
      <c r="H48" s="183"/>
      <c r="I48" s="106"/>
      <c r="J48" s="107">
        <v>0</v>
      </c>
      <c r="K48" s="183"/>
      <c r="L48" s="106"/>
      <c r="M48" s="107">
        <v>0</v>
      </c>
      <c r="N48" s="183"/>
      <c r="O48" s="106"/>
      <c r="P48" s="107">
        <v>0</v>
      </c>
      <c r="Q48" s="183"/>
      <c r="R48" s="106"/>
      <c r="S48" s="107">
        <v>0</v>
      </c>
      <c r="T48" s="183"/>
      <c r="U48" s="17"/>
      <c r="V48" s="662"/>
      <c r="Y48" s="19"/>
      <c r="Z48" s="19"/>
      <c r="AA48" s="19"/>
    </row>
    <row r="49" spans="1:27" ht="13.5" customHeight="1" x14ac:dyDescent="0.15">
      <c r="A49" s="74"/>
      <c r="B49" s="73"/>
      <c r="C49" s="106"/>
      <c r="D49" s="107">
        <v>0</v>
      </c>
      <c r="E49" s="183"/>
      <c r="F49" s="106"/>
      <c r="G49" s="107">
        <v>0</v>
      </c>
      <c r="H49" s="183"/>
      <c r="I49" s="106"/>
      <c r="J49" s="107">
        <v>0</v>
      </c>
      <c r="K49" s="183"/>
      <c r="L49" s="106"/>
      <c r="M49" s="107">
        <v>0</v>
      </c>
      <c r="N49" s="183"/>
      <c r="O49" s="106"/>
      <c r="P49" s="107">
        <v>0</v>
      </c>
      <c r="Q49" s="183"/>
      <c r="R49" s="106"/>
      <c r="S49" s="107">
        <v>0</v>
      </c>
      <c r="T49" s="183"/>
      <c r="U49" s="17"/>
      <c r="V49" s="662"/>
      <c r="Y49" s="19"/>
      <c r="Z49" s="19"/>
      <c r="AA49" s="19"/>
    </row>
    <row r="50" spans="1:27" ht="13.5" customHeight="1" x14ac:dyDescent="0.15">
      <c r="A50" s="74"/>
      <c r="B50" s="73"/>
      <c r="C50" s="106"/>
      <c r="D50" s="107">
        <v>0</v>
      </c>
      <c r="E50" s="183"/>
      <c r="F50" s="106"/>
      <c r="G50" s="107">
        <v>0</v>
      </c>
      <c r="H50" s="183"/>
      <c r="I50" s="106"/>
      <c r="J50" s="107">
        <v>0</v>
      </c>
      <c r="K50" s="183"/>
      <c r="L50" s="106"/>
      <c r="M50" s="107">
        <v>0</v>
      </c>
      <c r="N50" s="183"/>
      <c r="O50" s="106"/>
      <c r="P50" s="107">
        <v>0</v>
      </c>
      <c r="Q50" s="183"/>
      <c r="R50" s="106"/>
      <c r="S50" s="107">
        <v>0</v>
      </c>
      <c r="T50" s="183"/>
      <c r="U50" s="17"/>
      <c r="V50" s="662"/>
      <c r="Y50" s="19"/>
      <c r="Z50" s="19"/>
      <c r="AA50" s="19"/>
    </row>
    <row r="51" spans="1:27" ht="13.5" customHeight="1" x14ac:dyDescent="0.15">
      <c r="A51" s="74"/>
      <c r="B51" s="73"/>
      <c r="C51" s="106"/>
      <c r="D51" s="107">
        <v>0</v>
      </c>
      <c r="E51" s="183"/>
      <c r="F51" s="106"/>
      <c r="G51" s="107">
        <v>0</v>
      </c>
      <c r="H51" s="183"/>
      <c r="I51" s="106"/>
      <c r="J51" s="107">
        <v>0</v>
      </c>
      <c r="K51" s="183"/>
      <c r="L51" s="106"/>
      <c r="M51" s="107">
        <v>0</v>
      </c>
      <c r="N51" s="183"/>
      <c r="O51" s="106"/>
      <c r="P51" s="107">
        <v>0</v>
      </c>
      <c r="Q51" s="183"/>
      <c r="R51" s="106"/>
      <c r="S51" s="107">
        <v>0</v>
      </c>
      <c r="T51" s="183"/>
      <c r="U51" s="17"/>
      <c r="V51" s="662"/>
      <c r="Y51" s="19"/>
      <c r="Z51" s="19"/>
      <c r="AA51" s="19"/>
    </row>
    <row r="52" spans="1:27" ht="13.5" customHeight="1" thickBot="1" x14ac:dyDescent="0.2">
      <c r="A52" s="74"/>
      <c r="B52" s="73"/>
      <c r="C52" s="106"/>
      <c r="D52" s="107">
        <v>0</v>
      </c>
      <c r="E52" s="183"/>
      <c r="F52" s="106"/>
      <c r="G52" s="107">
        <v>0</v>
      </c>
      <c r="H52" s="183"/>
      <c r="I52" s="106"/>
      <c r="J52" s="107">
        <v>0</v>
      </c>
      <c r="K52" s="183"/>
      <c r="L52" s="106"/>
      <c r="M52" s="107">
        <v>0</v>
      </c>
      <c r="N52" s="183"/>
      <c r="O52" s="106"/>
      <c r="P52" s="107">
        <v>0</v>
      </c>
      <c r="Q52" s="183"/>
      <c r="R52" s="106"/>
      <c r="S52" s="107">
        <v>0</v>
      </c>
      <c r="T52" s="183"/>
      <c r="U52" s="17"/>
      <c r="V52" s="662"/>
      <c r="Y52" s="19"/>
      <c r="Z52" s="19"/>
      <c r="AA52" s="19"/>
    </row>
    <row r="53" spans="1:27" ht="13.5" customHeight="1" x14ac:dyDescent="0.15">
      <c r="A53" s="70"/>
      <c r="B53" s="71"/>
      <c r="C53" s="210"/>
      <c r="D53" s="211"/>
      <c r="E53" s="363"/>
      <c r="F53" s="210"/>
      <c r="G53" s="211"/>
      <c r="H53" s="363"/>
      <c r="I53" s="210"/>
      <c r="J53" s="211"/>
      <c r="K53" s="363"/>
      <c r="L53" s="210"/>
      <c r="M53" s="211"/>
      <c r="N53" s="363"/>
      <c r="O53" s="210"/>
      <c r="P53" s="211"/>
      <c r="Q53" s="363"/>
      <c r="R53" s="214"/>
      <c r="S53" s="211"/>
      <c r="T53" s="371"/>
      <c r="U53" s="17"/>
      <c r="V53" s="662"/>
      <c r="Y53" s="19"/>
      <c r="Z53" s="19"/>
      <c r="AA53" s="19"/>
    </row>
    <row r="54" spans="1:27" ht="13.5" customHeight="1" thickBot="1" x14ac:dyDescent="0.2">
      <c r="A54" s="676">
        <f>SUM(D54,G54,J54,M54,P54,S54)</f>
        <v>11390</v>
      </c>
      <c r="B54" s="678"/>
      <c r="C54" s="202" t="s">
        <v>181</v>
      </c>
      <c r="D54" s="203">
        <f>SUM(D17,D26,D46)</f>
        <v>0</v>
      </c>
      <c r="E54" s="357">
        <f>SUM(E17,E26,E46)</f>
        <v>0</v>
      </c>
      <c r="F54" s="202" t="s">
        <v>181</v>
      </c>
      <c r="G54" s="203">
        <f>SUM(G17,G26,G46)</f>
        <v>3550</v>
      </c>
      <c r="H54" s="357">
        <f>SUM(H17,H26,H46)</f>
        <v>0</v>
      </c>
      <c r="I54" s="202" t="s">
        <v>181</v>
      </c>
      <c r="J54" s="203">
        <f>SUM(J17,J26,J46)</f>
        <v>2490</v>
      </c>
      <c r="K54" s="357">
        <f>SUM(K17,K26,K46)</f>
        <v>0</v>
      </c>
      <c r="L54" s="202" t="s">
        <v>181</v>
      </c>
      <c r="M54" s="203">
        <f>SUM(M17,M26,M46)</f>
        <v>3330</v>
      </c>
      <c r="N54" s="357">
        <f>SUM(N17,N26,N46)</f>
        <v>0</v>
      </c>
      <c r="O54" s="202" t="s">
        <v>181</v>
      </c>
      <c r="P54" s="203">
        <f>SUM(P17,P26,P46)</f>
        <v>2020</v>
      </c>
      <c r="Q54" s="357">
        <f>SUM(Q17,Q26,Q46)</f>
        <v>0</v>
      </c>
      <c r="R54" s="202"/>
      <c r="S54" s="203">
        <f>SUM(S17,S26,S46)</f>
        <v>0</v>
      </c>
      <c r="T54" s="369">
        <f>SUM(T17,T26,T46)</f>
        <v>0</v>
      </c>
      <c r="U54" s="17"/>
      <c r="V54" s="662"/>
    </row>
    <row r="55" spans="1:27" ht="13.5" customHeight="1" x14ac:dyDescent="0.15">
      <c r="A55" s="23"/>
      <c r="B55" s="23"/>
      <c r="C55" s="2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8"/>
      <c r="S55" s="25"/>
      <c r="T55" s="25"/>
    </row>
    <row r="56" spans="1:27" ht="19.5" customHeight="1" x14ac:dyDescent="0.15">
      <c r="A56" s="26"/>
      <c r="B56" s="26"/>
      <c r="C56" s="95" t="s">
        <v>114</v>
      </c>
      <c r="D56" s="19"/>
      <c r="E56" s="382" t="s">
        <v>639</v>
      </c>
      <c r="F56" s="382">
        <f>$M$3*0.3</f>
        <v>0</v>
      </c>
      <c r="G56" s="19"/>
      <c r="H56" s="391" t="s">
        <v>642</v>
      </c>
      <c r="I56" s="390">
        <f>山口1!$K$53</f>
        <v>0</v>
      </c>
      <c r="J56" s="19"/>
      <c r="K56" s="19"/>
      <c r="L56" s="19"/>
      <c r="M56" s="19"/>
      <c r="N56" s="19"/>
      <c r="O56" s="19"/>
      <c r="P56" s="19"/>
      <c r="R56" s="49" t="str">
        <f>市郡別!T92</f>
        <v>(R7.4月)</v>
      </c>
      <c r="S56" s="19"/>
    </row>
    <row r="57" spans="1:27" ht="13.5" customHeight="1" x14ac:dyDescent="0.15"/>
    <row r="58" spans="1:27" ht="13.5" customHeight="1" x14ac:dyDescent="0.15"/>
    <row r="59" spans="1:27" ht="13.5" customHeight="1" x14ac:dyDescent="0.15"/>
    <row r="60" spans="1:27" ht="13.5" customHeight="1" x14ac:dyDescent="0.15"/>
    <row r="61" spans="1:27" ht="13.5" customHeight="1" x14ac:dyDescent="0.15"/>
    <row r="62" spans="1:27" ht="13.5" customHeight="1" x14ac:dyDescent="0.15"/>
    <row r="63" spans="1:27" ht="13.5" customHeight="1" x14ac:dyDescent="0.15"/>
    <row r="81" spans="21:27" ht="13.5" customHeight="1" x14ac:dyDescent="0.15">
      <c r="U81" s="17"/>
    </row>
    <row r="82" spans="21:27" ht="13.5" customHeight="1" x14ac:dyDescent="0.15">
      <c r="U82" s="17"/>
    </row>
    <row r="83" spans="21:27" ht="13.5" customHeight="1" x14ac:dyDescent="0.15">
      <c r="U83" s="17"/>
      <c r="Y83" s="22"/>
      <c r="Z83" s="17"/>
      <c r="AA83" s="17"/>
    </row>
    <row r="84" spans="21:27" ht="13.5" customHeight="1" x14ac:dyDescent="0.15">
      <c r="U84" s="17"/>
      <c r="Y84" s="19"/>
      <c r="Z84" s="19"/>
      <c r="AA84" s="19"/>
    </row>
    <row r="85" spans="21:27" ht="13.5" customHeight="1" x14ac:dyDescent="0.15">
      <c r="U85" s="17"/>
      <c r="Y85" s="19"/>
      <c r="Z85" s="19"/>
      <c r="AA85" s="19"/>
    </row>
    <row r="86" spans="21:27" ht="13.5" customHeight="1" x14ac:dyDescent="0.15">
      <c r="U86" s="17"/>
      <c r="Y86" s="19"/>
      <c r="Z86" s="19"/>
      <c r="AA86" s="19"/>
    </row>
    <row r="87" spans="21:27" ht="13.5" customHeight="1" x14ac:dyDescent="0.15">
      <c r="U87" s="17"/>
      <c r="Y87" s="19"/>
      <c r="Z87" s="19"/>
      <c r="AA87" s="19"/>
    </row>
    <row r="88" spans="21:27" ht="13.5" customHeight="1" x14ac:dyDescent="0.15">
      <c r="U88" s="17"/>
      <c r="Y88" s="19"/>
      <c r="Z88" s="19"/>
      <c r="AA88" s="19"/>
    </row>
    <row r="89" spans="21:27" ht="13.5" customHeight="1" x14ac:dyDescent="0.15">
      <c r="U89" s="17"/>
      <c r="Y89" s="19"/>
      <c r="Z89" s="19"/>
      <c r="AA89" s="19"/>
    </row>
    <row r="90" spans="21:27" ht="13.5" customHeight="1" x14ac:dyDescent="0.15">
      <c r="U90" s="17"/>
      <c r="Y90" s="19"/>
      <c r="Z90" s="19"/>
      <c r="AA90" s="19"/>
    </row>
    <row r="91" spans="21:27" ht="13.5" customHeight="1" x14ac:dyDescent="0.15">
      <c r="U91" s="17"/>
      <c r="Y91" s="19"/>
      <c r="Z91" s="19"/>
      <c r="AA91" s="19"/>
    </row>
    <row r="92" spans="21:27" ht="13.5" customHeight="1" x14ac:dyDescent="0.15">
      <c r="U92" s="17"/>
      <c r="Y92" s="19"/>
      <c r="Z92" s="19"/>
      <c r="AA92" s="19"/>
    </row>
    <row r="93" spans="21:27" ht="13.5" customHeight="1" x14ac:dyDescent="0.15">
      <c r="U93" s="17"/>
      <c r="Y93" s="19"/>
      <c r="Z93" s="19"/>
      <c r="AA93" s="19"/>
    </row>
    <row r="94" spans="21:27" ht="13.5" customHeight="1" x14ac:dyDescent="0.15">
      <c r="U94" s="17"/>
      <c r="Y94" s="19"/>
      <c r="Z94" s="19"/>
      <c r="AA94" s="19"/>
    </row>
    <row r="95" spans="21:27" ht="13.5" customHeight="1" x14ac:dyDescent="0.15">
      <c r="U95" s="17"/>
      <c r="Y95" s="19"/>
      <c r="Z95" s="19"/>
      <c r="AA95" s="19"/>
    </row>
    <row r="96" spans="21:27" ht="13.5" customHeight="1" x14ac:dyDescent="0.15">
      <c r="U96" s="17"/>
      <c r="Y96" s="19"/>
      <c r="Z96" s="19"/>
      <c r="AA96" s="19"/>
    </row>
    <row r="97" spans="21:27" ht="13.5" customHeight="1" x14ac:dyDescent="0.15">
      <c r="U97" s="17"/>
      <c r="Y97" s="19"/>
      <c r="Z97" s="19"/>
      <c r="AA97" s="19"/>
    </row>
  </sheetData>
  <mergeCells count="21">
    <mergeCell ref="T2:T5"/>
    <mergeCell ref="A2:F5"/>
    <mergeCell ref="L2:L5"/>
    <mergeCell ref="G2:G5"/>
    <mergeCell ref="O3:P5"/>
    <mergeCell ref="H2:K5"/>
    <mergeCell ref="Q2:S5"/>
    <mergeCell ref="A7:B8"/>
    <mergeCell ref="M3:N5"/>
    <mergeCell ref="A44:B44"/>
    <mergeCell ref="A26:B26"/>
    <mergeCell ref="A17:B17"/>
    <mergeCell ref="A33:B33"/>
    <mergeCell ref="A19:A25"/>
    <mergeCell ref="V9:V13"/>
    <mergeCell ref="A9:B15"/>
    <mergeCell ref="V15:V54"/>
    <mergeCell ref="A54:B54"/>
    <mergeCell ref="A46:B46"/>
    <mergeCell ref="A28:B32"/>
    <mergeCell ref="A34:A43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E28:E32 H34:H43 H28:H32 K34:K43 K28:K32 N34:N43 N28:N32 Q34:Q43 Q28:Q32 T34:T43 T9:T16 T28:T32 K9:K16 E9:E16 E19:E25 H9:H16 H19:H25 T48:T52 E34:E43 N9:N16 N19:N25 Q9:Q16 Q19:Q25 T19:T25 E48:E52 H48:H52 K48:K52 N48:N52 Q48:Q52 K19:K25" xr:uid="{00000000-0002-0000-0B00-000000000000}">
      <formula1>10</formula1>
      <formula2>D9</formula2>
    </dataValidation>
  </dataValidations>
  <printOptions horizontalCentered="1" verticalCentered="1"/>
  <pageMargins left="0.39370078740157483" right="0.19685039370078741" top="0.31496062992125984" bottom="0.19685039370078741" header="0" footer="0"/>
  <pageSetup paperSize="9" scale="7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A63"/>
  <sheetViews>
    <sheetView showZeros="0" zoomScale="93" zoomScaleNormal="93" workbookViewId="0">
      <pane ySplit="8" topLeftCell="A21" activePane="bottomLeft" state="frozen"/>
      <selection activeCell="P31" sqref="P31"/>
      <selection pane="bottomLeft" activeCell="O32" sqref="O32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2" s="6" customFormat="1" ht="16.5" customHeight="1" x14ac:dyDescent="0.15">
      <c r="A1" s="61" t="s">
        <v>0</v>
      </c>
      <c r="B1" s="62"/>
      <c r="C1" s="62"/>
      <c r="D1" s="62"/>
      <c r="E1" s="62"/>
      <c r="F1" s="62"/>
      <c r="G1" s="63"/>
      <c r="H1" s="62" t="s">
        <v>1</v>
      </c>
      <c r="I1" s="62"/>
      <c r="J1" s="62"/>
      <c r="K1" s="63"/>
      <c r="L1" s="64" t="s">
        <v>2</v>
      </c>
      <c r="M1" s="62" t="s">
        <v>31</v>
      </c>
      <c r="N1" s="62"/>
      <c r="O1" s="62"/>
      <c r="P1" s="63"/>
      <c r="Q1" s="62" t="s">
        <v>3</v>
      </c>
      <c r="R1" s="62"/>
      <c r="S1" s="65"/>
      <c r="T1" s="66" t="s">
        <v>26</v>
      </c>
    </row>
    <row r="2" spans="1:22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49" t="s">
        <v>10</v>
      </c>
      <c r="H2" s="613" t="str">
        <f>市郡別!H4</f>
        <v>　</v>
      </c>
      <c r="I2" s="613"/>
      <c r="J2" s="613"/>
      <c r="K2" s="614"/>
      <c r="L2" s="646" t="str">
        <f>市郡別!L4</f>
        <v>　</v>
      </c>
      <c r="M2" s="4" t="s">
        <v>12</v>
      </c>
      <c r="N2" s="5"/>
      <c r="O2" s="4" t="s">
        <v>13</v>
      </c>
      <c r="P2" s="45"/>
      <c r="Q2" s="637" t="str">
        <f>市郡別!Q4</f>
        <v>　</v>
      </c>
      <c r="R2" s="638"/>
      <c r="S2" s="639"/>
      <c r="T2" s="622" t="str">
        <f>市郡別!T4</f>
        <v>　</v>
      </c>
    </row>
    <row r="3" spans="1:22" ht="13.5" customHeight="1" x14ac:dyDescent="0.15">
      <c r="A3" s="658"/>
      <c r="B3" s="659"/>
      <c r="C3" s="659"/>
      <c r="D3" s="659"/>
      <c r="E3" s="659"/>
      <c r="F3" s="659"/>
      <c r="G3" s="650"/>
      <c r="H3" s="615"/>
      <c r="I3" s="615"/>
      <c r="J3" s="615"/>
      <c r="K3" s="616"/>
      <c r="L3" s="647"/>
      <c r="M3" s="625">
        <f>SUM(E54,H54,K54,N54,Q54,T54)</f>
        <v>0</v>
      </c>
      <c r="N3" s="626"/>
      <c r="O3" s="631">
        <f>SUM(山口1!N3,山口2!M3,山口3!M3,山口4!M3,山口5!M3,山口6!M3,山口7!M3,山口8!M3,山口9!M3,山口10!M3,宇部日報【夕刊】!M3)</f>
        <v>0</v>
      </c>
      <c r="P3" s="632"/>
      <c r="Q3" s="640"/>
      <c r="R3" s="641"/>
      <c r="S3" s="642"/>
      <c r="T3" s="623"/>
    </row>
    <row r="4" spans="1:22" ht="13.5" customHeight="1" x14ac:dyDescent="0.15">
      <c r="A4" s="658"/>
      <c r="B4" s="659"/>
      <c r="C4" s="659"/>
      <c r="D4" s="659"/>
      <c r="E4" s="659"/>
      <c r="F4" s="659"/>
      <c r="G4" s="650"/>
      <c r="H4" s="615"/>
      <c r="I4" s="615"/>
      <c r="J4" s="615"/>
      <c r="K4" s="616"/>
      <c r="L4" s="647"/>
      <c r="M4" s="627"/>
      <c r="N4" s="628"/>
      <c r="O4" s="633"/>
      <c r="P4" s="634"/>
      <c r="Q4" s="640"/>
      <c r="R4" s="641"/>
      <c r="S4" s="642"/>
      <c r="T4" s="623"/>
    </row>
    <row r="5" spans="1:22" ht="13.5" customHeight="1" thickBot="1" x14ac:dyDescent="0.2">
      <c r="A5" s="660"/>
      <c r="B5" s="661"/>
      <c r="C5" s="661"/>
      <c r="D5" s="661"/>
      <c r="E5" s="661"/>
      <c r="F5" s="661"/>
      <c r="G5" s="651"/>
      <c r="H5" s="617"/>
      <c r="I5" s="617"/>
      <c r="J5" s="617"/>
      <c r="K5" s="618"/>
      <c r="L5" s="648"/>
      <c r="M5" s="629"/>
      <c r="N5" s="630"/>
      <c r="O5" s="635"/>
      <c r="P5" s="636"/>
      <c r="Q5" s="643"/>
      <c r="R5" s="644"/>
      <c r="S5" s="645"/>
      <c r="T5" s="624"/>
    </row>
    <row r="6" spans="1:22" ht="7.5" customHeight="1" thickBot="1" x14ac:dyDescent="0.2"/>
    <row r="7" spans="1:22" s="15" customFormat="1" ht="18" customHeight="1" thickBot="1" x14ac:dyDescent="0.2">
      <c r="A7" s="652" t="s">
        <v>11</v>
      </c>
      <c r="B7" s="653"/>
      <c r="C7" s="67" t="s">
        <v>527</v>
      </c>
      <c r="D7" s="8"/>
      <c r="E7" s="8"/>
      <c r="F7" s="7" t="s">
        <v>4</v>
      </c>
      <c r="G7" s="8"/>
      <c r="H7" s="9"/>
      <c r="I7" s="10" t="s">
        <v>5</v>
      </c>
      <c r="J7" s="8"/>
      <c r="K7" s="11"/>
      <c r="L7" s="12" t="s">
        <v>6</v>
      </c>
      <c r="M7" s="8"/>
      <c r="N7" s="9"/>
      <c r="O7" s="773"/>
      <c r="P7" s="774"/>
      <c r="Q7" s="775"/>
      <c r="R7" s="12"/>
      <c r="S7" s="8"/>
      <c r="T7" s="13"/>
      <c r="U7" s="14"/>
    </row>
    <row r="8" spans="1:22" ht="15.75" customHeight="1" x14ac:dyDescent="0.15">
      <c r="A8" s="654"/>
      <c r="B8" s="655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2" ht="13.5" customHeight="1" x14ac:dyDescent="0.15">
      <c r="A9" s="687" t="s">
        <v>170</v>
      </c>
      <c r="B9" s="748" t="s">
        <v>84</v>
      </c>
      <c r="C9" s="351" t="s">
        <v>439</v>
      </c>
      <c r="D9" s="343">
        <v>720</v>
      </c>
      <c r="E9" s="337"/>
      <c r="F9" s="351" t="s">
        <v>439</v>
      </c>
      <c r="G9" s="343">
        <v>1990</v>
      </c>
      <c r="H9" s="337"/>
      <c r="I9" s="351"/>
      <c r="J9" s="443"/>
      <c r="K9" s="337"/>
      <c r="L9" s="351"/>
      <c r="M9" s="343"/>
      <c r="N9" s="337"/>
      <c r="O9" s="106"/>
      <c r="P9" s="107"/>
      <c r="Q9" s="183"/>
      <c r="R9" s="119"/>
      <c r="S9" s="120"/>
      <c r="T9" s="183"/>
      <c r="U9" s="17"/>
      <c r="V9" s="663" t="s">
        <v>82</v>
      </c>
    </row>
    <row r="10" spans="1:22" ht="13.5" customHeight="1" x14ac:dyDescent="0.15">
      <c r="A10" s="704"/>
      <c r="B10" s="713"/>
      <c r="C10" s="378"/>
      <c r="D10" s="377"/>
      <c r="E10" s="337"/>
      <c r="F10" s="378"/>
      <c r="G10" s="377"/>
      <c r="H10" s="337"/>
      <c r="I10" s="378"/>
      <c r="J10" s="377"/>
      <c r="K10" s="337"/>
      <c r="L10" s="378" t="s">
        <v>445</v>
      </c>
      <c r="M10" s="377">
        <v>1200</v>
      </c>
      <c r="N10" s="337"/>
      <c r="O10" s="119"/>
      <c r="P10" s="120"/>
      <c r="Q10" s="183"/>
      <c r="R10" s="119"/>
      <c r="S10" s="120"/>
      <c r="T10" s="183"/>
      <c r="U10" s="17"/>
      <c r="V10" s="663"/>
    </row>
    <row r="11" spans="1:22" ht="13.5" customHeight="1" x14ac:dyDescent="0.15">
      <c r="A11" s="704"/>
      <c r="B11" s="713"/>
      <c r="C11" s="378"/>
      <c r="D11" s="377"/>
      <c r="E11" s="337"/>
      <c r="F11" s="378"/>
      <c r="G11" s="377"/>
      <c r="H11" s="337"/>
      <c r="I11" s="378" t="s">
        <v>439</v>
      </c>
      <c r="J11" s="377">
        <v>1090</v>
      </c>
      <c r="K11" s="337"/>
      <c r="L11" s="378"/>
      <c r="M11" s="377"/>
      <c r="N11" s="337"/>
      <c r="O11" s="119"/>
      <c r="P11" s="120"/>
      <c r="Q11" s="183"/>
      <c r="R11" s="119"/>
      <c r="S11" s="120"/>
      <c r="T11" s="183"/>
      <c r="U11" s="17"/>
      <c r="V11" s="663"/>
    </row>
    <row r="12" spans="1:22" ht="13.5" customHeight="1" x14ac:dyDescent="0.15">
      <c r="A12" s="704"/>
      <c r="B12" s="713"/>
      <c r="C12" s="378"/>
      <c r="D12" s="377"/>
      <c r="E12" s="337"/>
      <c r="F12" s="378"/>
      <c r="G12" s="377"/>
      <c r="H12" s="337"/>
      <c r="I12" s="378" t="s">
        <v>440</v>
      </c>
      <c r="J12" s="377">
        <v>1330</v>
      </c>
      <c r="K12" s="337"/>
      <c r="L12" s="378" t="s">
        <v>549</v>
      </c>
      <c r="M12" s="377">
        <v>560</v>
      </c>
      <c r="N12" s="337"/>
      <c r="O12" s="119"/>
      <c r="P12" s="120"/>
      <c r="Q12" s="183"/>
      <c r="R12" s="119"/>
      <c r="S12" s="120"/>
      <c r="T12" s="183"/>
      <c r="U12" s="17"/>
      <c r="V12" s="663"/>
    </row>
    <row r="13" spans="1:22" ht="13.5" customHeight="1" x14ac:dyDescent="0.15">
      <c r="A13" s="704"/>
      <c r="B13" s="713"/>
      <c r="C13" s="378"/>
      <c r="D13" s="377"/>
      <c r="E13" s="337"/>
      <c r="F13" s="378"/>
      <c r="G13" s="377"/>
      <c r="H13" s="337"/>
      <c r="I13" s="378" t="s">
        <v>646</v>
      </c>
      <c r="J13" s="377"/>
      <c r="K13" s="337"/>
      <c r="L13" s="378"/>
      <c r="M13" s="377"/>
      <c r="N13" s="337"/>
      <c r="O13" s="119"/>
      <c r="P13" s="120"/>
      <c r="Q13" s="183"/>
      <c r="R13" s="119"/>
      <c r="S13" s="120"/>
      <c r="T13" s="183"/>
      <c r="U13" s="17"/>
      <c r="V13" s="663"/>
    </row>
    <row r="14" spans="1:22" ht="13.5" customHeight="1" x14ac:dyDescent="0.15">
      <c r="A14" s="704"/>
      <c r="B14" s="713"/>
      <c r="C14" s="378"/>
      <c r="D14" s="377"/>
      <c r="E14" s="337"/>
      <c r="F14" s="378"/>
      <c r="G14" s="377"/>
      <c r="H14" s="337"/>
      <c r="I14" s="378" t="s">
        <v>445</v>
      </c>
      <c r="J14" s="488" t="s">
        <v>675</v>
      </c>
      <c r="K14" s="337"/>
      <c r="L14" s="378" t="s">
        <v>447</v>
      </c>
      <c r="M14" s="377" t="s">
        <v>609</v>
      </c>
      <c r="N14" s="337"/>
      <c r="O14" s="119"/>
      <c r="P14" s="120"/>
      <c r="Q14" s="183"/>
      <c r="R14" s="119"/>
      <c r="S14" s="120"/>
      <c r="T14" s="183"/>
      <c r="U14" s="17"/>
    </row>
    <row r="15" spans="1:22" ht="13.5" customHeight="1" x14ac:dyDescent="0.15">
      <c r="A15" s="704"/>
      <c r="B15" s="713"/>
      <c r="C15" s="378"/>
      <c r="D15" s="377"/>
      <c r="E15" s="337"/>
      <c r="F15" s="378"/>
      <c r="G15" s="377"/>
      <c r="H15" s="337"/>
      <c r="I15" s="378"/>
      <c r="J15" s="377"/>
      <c r="K15" s="337"/>
      <c r="L15" s="378" t="s">
        <v>546</v>
      </c>
      <c r="M15" s="377">
        <v>570</v>
      </c>
      <c r="N15" s="337"/>
      <c r="O15" s="119"/>
      <c r="P15" s="120"/>
      <c r="Q15" s="183"/>
      <c r="R15" s="119"/>
      <c r="S15" s="120"/>
      <c r="T15" s="183"/>
      <c r="U15" s="17"/>
      <c r="V15" s="662" t="s">
        <v>184</v>
      </c>
    </row>
    <row r="16" spans="1:22" ht="13.5" customHeight="1" x14ac:dyDescent="0.15">
      <c r="A16" s="704"/>
      <c r="B16" s="713"/>
      <c r="C16" s="378"/>
      <c r="D16" s="377"/>
      <c r="E16" s="337"/>
      <c r="F16" s="378"/>
      <c r="G16" s="377"/>
      <c r="H16" s="337"/>
      <c r="I16" s="378"/>
      <c r="J16" s="377"/>
      <c r="K16" s="337"/>
      <c r="L16" s="378"/>
      <c r="M16" s="377"/>
      <c r="N16" s="337"/>
      <c r="O16" s="119"/>
      <c r="P16" s="120"/>
      <c r="Q16" s="183"/>
      <c r="R16" s="119"/>
      <c r="S16" s="120"/>
      <c r="T16" s="183"/>
      <c r="U16" s="17"/>
      <c r="V16" s="662"/>
    </row>
    <row r="17" spans="1:27" ht="13.5" customHeight="1" x14ac:dyDescent="0.15">
      <c r="A17" s="704"/>
      <c r="B17" s="713"/>
      <c r="C17" s="378" t="s">
        <v>556</v>
      </c>
      <c r="D17" s="377">
        <v>560</v>
      </c>
      <c r="E17" s="337"/>
      <c r="F17" s="378" t="s">
        <v>556</v>
      </c>
      <c r="G17" s="377">
        <v>2120</v>
      </c>
      <c r="H17" s="337"/>
      <c r="I17" s="378"/>
      <c r="J17" s="377"/>
      <c r="K17" s="337"/>
      <c r="L17" s="378" t="s">
        <v>448</v>
      </c>
      <c r="M17" s="377" t="s">
        <v>609</v>
      </c>
      <c r="N17" s="337"/>
      <c r="O17" s="119"/>
      <c r="P17" s="120"/>
      <c r="Q17" s="183"/>
      <c r="R17" s="119"/>
      <c r="S17" s="120"/>
      <c r="T17" s="183"/>
      <c r="U17" s="17"/>
      <c r="V17" s="662"/>
    </row>
    <row r="18" spans="1:27" ht="13.5" customHeight="1" x14ac:dyDescent="0.15">
      <c r="A18" s="704"/>
      <c r="B18" s="713"/>
      <c r="C18" s="378"/>
      <c r="D18" s="377"/>
      <c r="E18" s="337"/>
      <c r="F18" s="378"/>
      <c r="G18" s="377"/>
      <c r="H18" s="337"/>
      <c r="I18" s="378" t="s">
        <v>442</v>
      </c>
      <c r="J18" s="377">
        <v>1340</v>
      </c>
      <c r="K18" s="337"/>
      <c r="L18" s="378" t="s">
        <v>441</v>
      </c>
      <c r="M18" s="377">
        <v>580</v>
      </c>
      <c r="N18" s="337"/>
      <c r="O18" s="449" t="s">
        <v>656</v>
      </c>
      <c r="P18" s="120"/>
      <c r="Q18" s="183"/>
      <c r="R18" s="119"/>
      <c r="S18" s="120"/>
      <c r="T18" s="183"/>
      <c r="U18" s="17"/>
      <c r="V18" s="662"/>
    </row>
    <row r="19" spans="1:27" ht="13.5" customHeight="1" x14ac:dyDescent="0.15">
      <c r="A19" s="704"/>
      <c r="B19" s="713"/>
      <c r="C19" s="378"/>
      <c r="D19" s="377"/>
      <c r="E19" s="337"/>
      <c r="F19" s="378"/>
      <c r="G19" s="377"/>
      <c r="H19" s="337"/>
      <c r="I19" s="378"/>
      <c r="J19" s="377"/>
      <c r="K19" s="337"/>
      <c r="L19" s="449"/>
      <c r="M19" s="377"/>
      <c r="N19" s="337"/>
      <c r="O19" s="119"/>
      <c r="P19" s="120"/>
      <c r="Q19" s="183"/>
      <c r="R19" s="119"/>
      <c r="S19" s="120"/>
      <c r="T19" s="183"/>
      <c r="U19" s="17"/>
      <c r="V19" s="662"/>
      <c r="Y19" s="19"/>
      <c r="Z19" s="19"/>
      <c r="AA19" s="19"/>
    </row>
    <row r="20" spans="1:27" ht="13.5" customHeight="1" x14ac:dyDescent="0.15">
      <c r="A20" s="704"/>
      <c r="B20" s="713"/>
      <c r="C20" s="378" t="s">
        <v>444</v>
      </c>
      <c r="D20" s="377">
        <v>500</v>
      </c>
      <c r="E20" s="337"/>
      <c r="F20" s="378" t="s">
        <v>444</v>
      </c>
      <c r="G20" s="377">
        <v>2090</v>
      </c>
      <c r="H20" s="337"/>
      <c r="I20" s="378"/>
      <c r="J20" s="377"/>
      <c r="K20" s="337"/>
      <c r="L20" s="378" t="s">
        <v>443</v>
      </c>
      <c r="M20" s="377">
        <v>1140</v>
      </c>
      <c r="N20" s="337"/>
      <c r="O20" s="449" t="s">
        <v>657</v>
      </c>
      <c r="P20" s="120"/>
      <c r="Q20" s="183"/>
      <c r="R20" s="119"/>
      <c r="S20" s="120"/>
      <c r="T20" s="183"/>
      <c r="U20" s="17"/>
      <c r="V20" s="662"/>
      <c r="Y20" s="19"/>
      <c r="Z20" s="19"/>
      <c r="AA20" s="19"/>
    </row>
    <row r="21" spans="1:27" ht="13.5" customHeight="1" x14ac:dyDescent="0.15">
      <c r="A21" s="704"/>
      <c r="B21" s="713"/>
      <c r="C21" s="378"/>
      <c r="D21" s="377"/>
      <c r="E21" s="337"/>
      <c r="F21" s="378"/>
      <c r="G21" s="377"/>
      <c r="H21" s="337"/>
      <c r="I21" s="378" t="s">
        <v>631</v>
      </c>
      <c r="J21" s="377">
        <v>1060</v>
      </c>
      <c r="K21" s="337"/>
      <c r="L21" s="378" t="s">
        <v>444</v>
      </c>
      <c r="M21" s="377">
        <v>1140</v>
      </c>
      <c r="N21" s="337"/>
      <c r="O21" s="119"/>
      <c r="P21" s="120"/>
      <c r="Q21" s="183"/>
      <c r="R21" s="119"/>
      <c r="S21" s="120"/>
      <c r="T21" s="183"/>
      <c r="U21" s="17"/>
      <c r="V21" s="662"/>
      <c r="Y21" s="19"/>
      <c r="Z21" s="19"/>
      <c r="AA21" s="19"/>
    </row>
    <row r="22" spans="1:27" ht="13.5" customHeight="1" x14ac:dyDescent="0.15">
      <c r="A22" s="704"/>
      <c r="B22" s="279"/>
      <c r="C22" s="378"/>
      <c r="D22" s="377"/>
      <c r="E22" s="337"/>
      <c r="F22" s="378"/>
      <c r="G22" s="417"/>
      <c r="H22" s="337"/>
      <c r="I22" s="380" t="s">
        <v>446</v>
      </c>
      <c r="J22" s="381"/>
      <c r="K22" s="337"/>
      <c r="L22" s="378"/>
      <c r="M22" s="417"/>
      <c r="N22" s="337"/>
      <c r="O22" s="119"/>
      <c r="P22" s="120"/>
      <c r="Q22" s="183"/>
      <c r="R22" s="119"/>
      <c r="S22" s="120"/>
      <c r="T22" s="183"/>
      <c r="U22" s="17"/>
      <c r="V22" s="662"/>
      <c r="Y22" s="19"/>
      <c r="Z22" s="19"/>
      <c r="AA22" s="19"/>
    </row>
    <row r="23" spans="1:27" ht="13.5" customHeight="1" x14ac:dyDescent="0.15">
      <c r="A23" s="704"/>
      <c r="B23" s="296"/>
      <c r="C23" s="412"/>
      <c r="D23" s="377">
        <v>0</v>
      </c>
      <c r="E23" s="337"/>
      <c r="F23" s="378"/>
      <c r="G23" s="377">
        <v>0</v>
      </c>
      <c r="H23" s="337"/>
      <c r="I23" s="378"/>
      <c r="J23" s="377"/>
      <c r="K23" s="337"/>
      <c r="L23" s="378"/>
      <c r="M23" s="377">
        <v>0</v>
      </c>
      <c r="N23" s="337"/>
      <c r="O23" s="119"/>
      <c r="P23" s="120"/>
      <c r="Q23" s="183"/>
      <c r="R23" s="119"/>
      <c r="S23" s="120"/>
      <c r="T23" s="183"/>
      <c r="U23" s="17"/>
      <c r="V23" s="662"/>
    </row>
    <row r="24" spans="1:27" ht="13.5" customHeight="1" x14ac:dyDescent="0.15">
      <c r="A24" s="704"/>
      <c r="B24" s="284">
        <f>SUM(D24,G24,J24,M24,P24,S24)</f>
        <v>17990</v>
      </c>
      <c r="C24" s="404" t="s">
        <v>112</v>
      </c>
      <c r="D24" s="334">
        <f>SUM(D9:D23)</f>
        <v>1780</v>
      </c>
      <c r="E24" s="405">
        <f>SUM(E9:E23)</f>
        <v>0</v>
      </c>
      <c r="F24" s="404" t="s">
        <v>112</v>
      </c>
      <c r="G24" s="334">
        <f>SUM(G9:G23)</f>
        <v>6200</v>
      </c>
      <c r="H24" s="405">
        <f>SUM(H9:H23)</f>
        <v>0</v>
      </c>
      <c r="I24" s="404" t="s">
        <v>112</v>
      </c>
      <c r="J24" s="334">
        <f>SUM(J9:J23)</f>
        <v>4820</v>
      </c>
      <c r="K24" s="405">
        <f>SUM(K9:K23)</f>
        <v>0</v>
      </c>
      <c r="L24" s="404" t="s">
        <v>112</v>
      </c>
      <c r="M24" s="334">
        <f>SUM(M9:M23)</f>
        <v>5190</v>
      </c>
      <c r="N24" s="405">
        <f>SUM(N9:N23)</f>
        <v>0</v>
      </c>
      <c r="O24" s="111"/>
      <c r="P24" s="110">
        <f>SUM(P9:P23)</f>
        <v>0</v>
      </c>
      <c r="Q24" s="360">
        <f>SUM(Q9:Q23)</f>
        <v>0</v>
      </c>
      <c r="R24" s="111"/>
      <c r="S24" s="110">
        <f>SUM(S9:S23)</f>
        <v>0</v>
      </c>
      <c r="T24" s="360">
        <f>SUM(T9:T23)</f>
        <v>0</v>
      </c>
      <c r="U24" s="17"/>
      <c r="V24" s="662"/>
    </row>
    <row r="25" spans="1:27" ht="13.5" customHeight="1" x14ac:dyDescent="0.15">
      <c r="A25" s="704"/>
      <c r="B25" s="282"/>
      <c r="C25" s="406"/>
      <c r="D25" s="407"/>
      <c r="E25" s="408"/>
      <c r="F25" s="406"/>
      <c r="G25" s="407"/>
      <c r="H25" s="408"/>
      <c r="I25" s="406"/>
      <c r="J25" s="407"/>
      <c r="K25" s="408"/>
      <c r="L25" s="406"/>
      <c r="M25" s="407"/>
      <c r="N25" s="408"/>
      <c r="O25" s="116"/>
      <c r="P25" s="112"/>
      <c r="Q25" s="372"/>
      <c r="R25" s="116"/>
      <c r="S25" s="112"/>
      <c r="T25" s="362"/>
      <c r="U25" s="17"/>
      <c r="V25" s="662"/>
    </row>
    <row r="26" spans="1:27" ht="13.5" customHeight="1" x14ac:dyDescent="0.15">
      <c r="A26" s="704"/>
      <c r="B26" s="770" t="s">
        <v>85</v>
      </c>
      <c r="C26" s="378" t="s">
        <v>449</v>
      </c>
      <c r="D26" s="377">
        <v>490</v>
      </c>
      <c r="E26" s="337"/>
      <c r="F26" s="378" t="s">
        <v>449</v>
      </c>
      <c r="G26" s="377">
        <v>2350</v>
      </c>
      <c r="H26" s="337"/>
      <c r="I26" s="378" t="s">
        <v>449</v>
      </c>
      <c r="J26" s="377">
        <v>490</v>
      </c>
      <c r="K26" s="337"/>
      <c r="L26" s="378" t="s">
        <v>449</v>
      </c>
      <c r="M26" s="377">
        <v>410</v>
      </c>
      <c r="N26" s="337"/>
      <c r="O26" s="119"/>
      <c r="P26" s="120"/>
      <c r="Q26" s="183"/>
      <c r="R26" s="119"/>
      <c r="S26" s="120"/>
      <c r="T26" s="183"/>
      <c r="U26" s="17"/>
      <c r="V26" s="662"/>
    </row>
    <row r="27" spans="1:27" ht="13.5" customHeight="1" x14ac:dyDescent="0.15">
      <c r="A27" s="704"/>
      <c r="B27" s="771"/>
      <c r="C27" s="378"/>
      <c r="D27" s="377">
        <v>0</v>
      </c>
      <c r="E27" s="337"/>
      <c r="F27" s="378"/>
      <c r="G27" s="377"/>
      <c r="H27" s="337"/>
      <c r="I27" s="378" t="s">
        <v>453</v>
      </c>
      <c r="J27" s="379" t="s">
        <v>632</v>
      </c>
      <c r="K27" s="337"/>
      <c r="L27" s="378" t="s">
        <v>453</v>
      </c>
      <c r="M27" s="377">
        <v>1150</v>
      </c>
      <c r="N27" s="337"/>
      <c r="O27" s="119"/>
      <c r="P27" s="120">
        <v>0</v>
      </c>
      <c r="Q27" s="183"/>
      <c r="R27" s="119"/>
      <c r="S27" s="120"/>
      <c r="T27" s="183"/>
      <c r="U27" s="17"/>
      <c r="V27" s="662"/>
    </row>
    <row r="28" spans="1:27" ht="13.5" customHeight="1" x14ac:dyDescent="0.15">
      <c r="A28" s="704"/>
      <c r="B28" s="771"/>
      <c r="C28" s="378" t="s">
        <v>450</v>
      </c>
      <c r="D28" s="377">
        <v>230</v>
      </c>
      <c r="E28" s="337"/>
      <c r="F28" s="378" t="s">
        <v>450</v>
      </c>
      <c r="G28" s="377">
        <v>480</v>
      </c>
      <c r="H28" s="337"/>
      <c r="I28" s="378"/>
      <c r="J28" s="377"/>
      <c r="K28" s="337"/>
      <c r="L28" s="378" t="s">
        <v>450</v>
      </c>
      <c r="M28" s="377">
        <v>510</v>
      </c>
      <c r="N28" s="337"/>
      <c r="O28" s="119"/>
      <c r="P28" s="120">
        <v>0</v>
      </c>
      <c r="Q28" s="183"/>
      <c r="R28" s="119"/>
      <c r="S28" s="120"/>
      <c r="T28" s="183"/>
      <c r="U28" s="17"/>
      <c r="V28" s="662"/>
    </row>
    <row r="29" spans="1:27" ht="13.5" customHeight="1" x14ac:dyDescent="0.15">
      <c r="A29" s="704"/>
      <c r="B29" s="771"/>
      <c r="C29" s="378" t="s">
        <v>653</v>
      </c>
      <c r="D29" s="377">
        <v>120</v>
      </c>
      <c r="E29" s="337"/>
      <c r="F29" s="378" t="s">
        <v>653</v>
      </c>
      <c r="G29" s="377">
        <v>220</v>
      </c>
      <c r="H29" s="337"/>
      <c r="I29" s="378" t="s">
        <v>450</v>
      </c>
      <c r="J29" s="377">
        <v>960</v>
      </c>
      <c r="K29" s="337"/>
      <c r="L29" s="378" t="s">
        <v>451</v>
      </c>
      <c r="M29" s="377">
        <v>190</v>
      </c>
      <c r="N29" s="337"/>
      <c r="O29" s="119"/>
      <c r="P29" s="120">
        <v>0</v>
      </c>
      <c r="Q29" s="183"/>
      <c r="R29" s="119"/>
      <c r="S29" s="120"/>
      <c r="T29" s="183"/>
      <c r="U29" s="17"/>
      <c r="V29" s="662"/>
    </row>
    <row r="30" spans="1:27" ht="13.5" customHeight="1" x14ac:dyDescent="0.15">
      <c r="A30" s="704"/>
      <c r="B30" s="771"/>
      <c r="C30" s="378"/>
      <c r="D30" s="377"/>
      <c r="E30" s="337"/>
      <c r="F30" s="378"/>
      <c r="G30" s="417"/>
      <c r="H30" s="337"/>
      <c r="I30" s="378" t="s">
        <v>451</v>
      </c>
      <c r="J30" s="377">
        <v>300</v>
      </c>
      <c r="K30" s="337"/>
      <c r="L30" s="378" t="s">
        <v>452</v>
      </c>
      <c r="M30" s="417" t="s">
        <v>620</v>
      </c>
      <c r="N30" s="337"/>
      <c r="O30" s="119"/>
      <c r="P30" s="120">
        <v>0</v>
      </c>
      <c r="Q30" s="183"/>
      <c r="R30" s="119"/>
      <c r="S30" s="120"/>
      <c r="T30" s="183"/>
      <c r="U30" s="17"/>
      <c r="V30" s="662"/>
    </row>
    <row r="31" spans="1:27" ht="13.5" customHeight="1" x14ac:dyDescent="0.15">
      <c r="A31" s="704"/>
      <c r="B31" s="772"/>
      <c r="C31" s="444"/>
      <c r="D31" s="393">
        <v>0</v>
      </c>
      <c r="E31" s="337"/>
      <c r="F31" s="392"/>
      <c r="G31" s="393">
        <v>0</v>
      </c>
      <c r="H31" s="337"/>
      <c r="I31" s="378"/>
      <c r="J31" s="377"/>
      <c r="K31" s="337"/>
      <c r="L31" s="392"/>
      <c r="M31" s="393">
        <v>0</v>
      </c>
      <c r="N31" s="337"/>
      <c r="O31" s="113"/>
      <c r="P31" s="114"/>
      <c r="Q31" s="183"/>
      <c r="R31" s="113"/>
      <c r="S31" s="114"/>
      <c r="T31" s="183"/>
      <c r="U31" s="17"/>
      <c r="V31" s="662"/>
    </row>
    <row r="32" spans="1:27" ht="13.5" customHeight="1" x14ac:dyDescent="0.15">
      <c r="A32" s="704"/>
      <c r="B32" s="284">
        <f>SUM(D32,G32,J32,M32,P32,S32)</f>
        <v>7900</v>
      </c>
      <c r="C32" s="404" t="s">
        <v>112</v>
      </c>
      <c r="D32" s="334">
        <f>SUM(D26:D31)</f>
        <v>840</v>
      </c>
      <c r="E32" s="405">
        <f>SUM(E26:E31)</f>
        <v>0</v>
      </c>
      <c r="F32" s="404" t="s">
        <v>112</v>
      </c>
      <c r="G32" s="334">
        <f>SUM(G26:G31)</f>
        <v>3050</v>
      </c>
      <c r="H32" s="405">
        <f>SUM(H26:H31)</f>
        <v>0</v>
      </c>
      <c r="I32" s="404" t="s">
        <v>112</v>
      </c>
      <c r="J32" s="334">
        <f>SUM(J26:J31)</f>
        <v>1750</v>
      </c>
      <c r="K32" s="405">
        <f>SUM(K26:K31)</f>
        <v>0</v>
      </c>
      <c r="L32" s="404" t="s">
        <v>112</v>
      </c>
      <c r="M32" s="334">
        <f>SUM(M26:M31)</f>
        <v>2260</v>
      </c>
      <c r="N32" s="405">
        <f>SUM(N26:N31)</f>
        <v>0</v>
      </c>
      <c r="O32" s="111"/>
      <c r="P32" s="110">
        <f>SUM(P26:P31)</f>
        <v>0</v>
      </c>
      <c r="Q32" s="360">
        <f>SUM(Q26:Q31)</f>
        <v>0</v>
      </c>
      <c r="R32" s="111"/>
      <c r="S32" s="110">
        <f>SUM(S26:S31)</f>
        <v>0</v>
      </c>
      <c r="T32" s="360">
        <f>SUM(T26:T31)</f>
        <v>0</v>
      </c>
      <c r="U32" s="17"/>
      <c r="V32" s="662"/>
    </row>
    <row r="33" spans="1:27" ht="13.5" customHeight="1" x14ac:dyDescent="0.15">
      <c r="A33" s="704"/>
      <c r="B33" s="282"/>
      <c r="C33" s="406"/>
      <c r="D33" s="407"/>
      <c r="E33" s="408"/>
      <c r="F33" s="406"/>
      <c r="G33" s="407"/>
      <c r="H33" s="408"/>
      <c r="I33" s="406"/>
      <c r="J33" s="407"/>
      <c r="K33" s="408"/>
      <c r="L33" s="406"/>
      <c r="M33" s="407"/>
      <c r="N33" s="408"/>
      <c r="O33" s="116"/>
      <c r="P33" s="112"/>
      <c r="Q33" s="372"/>
      <c r="R33" s="116"/>
      <c r="S33" s="112"/>
      <c r="T33" s="362"/>
      <c r="U33" s="17"/>
      <c r="V33" s="662"/>
    </row>
    <row r="34" spans="1:27" ht="13.5" customHeight="1" x14ac:dyDescent="0.15">
      <c r="A34" s="704"/>
      <c r="B34" s="770" t="s">
        <v>86</v>
      </c>
      <c r="C34" s="412" t="s">
        <v>605</v>
      </c>
      <c r="D34" s="377">
        <v>160</v>
      </c>
      <c r="E34" s="337"/>
      <c r="F34" s="378"/>
      <c r="G34" s="377"/>
      <c r="H34" s="337"/>
      <c r="I34" s="378" t="s">
        <v>477</v>
      </c>
      <c r="J34" s="377">
        <v>1660</v>
      </c>
      <c r="K34" s="337"/>
      <c r="L34" s="378" t="s">
        <v>454</v>
      </c>
      <c r="M34" s="377">
        <v>690</v>
      </c>
      <c r="N34" s="337"/>
      <c r="O34" s="119"/>
      <c r="P34" s="120">
        <v>0</v>
      </c>
      <c r="Q34" s="183"/>
      <c r="R34" s="119"/>
      <c r="S34" s="120"/>
      <c r="T34" s="183"/>
      <c r="U34" s="17"/>
      <c r="V34" s="662"/>
    </row>
    <row r="35" spans="1:27" ht="13.5" customHeight="1" x14ac:dyDescent="0.15">
      <c r="A35" s="704"/>
      <c r="B35" s="771"/>
      <c r="C35" s="378" t="s">
        <v>557</v>
      </c>
      <c r="D35" s="377">
        <v>220</v>
      </c>
      <c r="E35" s="337"/>
      <c r="F35" s="378"/>
      <c r="G35" s="377"/>
      <c r="H35" s="337"/>
      <c r="I35" s="378" t="s">
        <v>557</v>
      </c>
      <c r="J35" s="377">
        <v>1890</v>
      </c>
      <c r="K35" s="337"/>
      <c r="L35" s="378"/>
      <c r="M35" s="377"/>
      <c r="N35" s="337"/>
      <c r="O35" s="119"/>
      <c r="P35" s="120"/>
      <c r="Q35" s="183"/>
      <c r="R35" s="119"/>
      <c r="S35" s="120"/>
      <c r="T35" s="183"/>
      <c r="U35" s="17"/>
      <c r="V35" s="662"/>
    </row>
    <row r="36" spans="1:27" ht="13.5" customHeight="1" x14ac:dyDescent="0.15">
      <c r="A36" s="704"/>
      <c r="B36" s="771"/>
      <c r="C36" s="378"/>
      <c r="D36" s="377"/>
      <c r="E36" s="337"/>
      <c r="F36" s="378"/>
      <c r="G36" s="377"/>
      <c r="H36" s="337"/>
      <c r="I36" s="378"/>
      <c r="J36" s="377"/>
      <c r="K36" s="337"/>
      <c r="L36" s="378"/>
      <c r="M36" s="377"/>
      <c r="N36" s="337"/>
      <c r="O36" s="119"/>
      <c r="P36" s="120"/>
      <c r="Q36" s="183"/>
      <c r="R36" s="119"/>
      <c r="S36" s="120"/>
      <c r="T36" s="183"/>
      <c r="U36" s="17"/>
      <c r="V36" s="662"/>
      <c r="Y36" s="22"/>
      <c r="Z36" s="17"/>
      <c r="AA36" s="17"/>
    </row>
    <row r="37" spans="1:27" ht="13.5" customHeight="1" x14ac:dyDescent="0.15">
      <c r="A37" s="704"/>
      <c r="B37" s="771"/>
      <c r="C37" s="412"/>
      <c r="D37" s="377">
        <v>0</v>
      </c>
      <c r="E37" s="337"/>
      <c r="F37" s="378"/>
      <c r="G37" s="377">
        <v>0</v>
      </c>
      <c r="H37" s="337"/>
      <c r="I37" s="378"/>
      <c r="J37" s="377">
        <v>0</v>
      </c>
      <c r="K37" s="337"/>
      <c r="L37" s="378"/>
      <c r="M37" s="377">
        <v>0</v>
      </c>
      <c r="N37" s="337"/>
      <c r="O37" s="119"/>
      <c r="P37" s="120">
        <v>0</v>
      </c>
      <c r="Q37" s="183"/>
      <c r="R37" s="119"/>
      <c r="S37" s="120"/>
      <c r="T37" s="183"/>
      <c r="U37" s="17"/>
      <c r="V37" s="662"/>
      <c r="Y37" s="22"/>
      <c r="Z37" s="17"/>
      <c r="AA37" s="17"/>
    </row>
    <row r="38" spans="1:27" ht="13.5" customHeight="1" x14ac:dyDescent="0.15">
      <c r="A38" s="704"/>
      <c r="B38" s="772"/>
      <c r="C38" s="419"/>
      <c r="D38" s="350">
        <v>0</v>
      </c>
      <c r="E38" s="337"/>
      <c r="F38" s="352"/>
      <c r="G38" s="350">
        <v>0</v>
      </c>
      <c r="H38" s="337"/>
      <c r="I38" s="352"/>
      <c r="J38" s="350">
        <v>0</v>
      </c>
      <c r="K38" s="337"/>
      <c r="L38" s="352"/>
      <c r="M38" s="350">
        <v>0</v>
      </c>
      <c r="N38" s="337"/>
      <c r="O38" s="117"/>
      <c r="P38" s="118">
        <v>0</v>
      </c>
      <c r="Q38" s="183"/>
      <c r="R38" s="117"/>
      <c r="S38" s="118">
        <v>0</v>
      </c>
      <c r="T38" s="183"/>
      <c r="U38" s="17"/>
      <c r="V38" s="662"/>
      <c r="Y38" s="22"/>
      <c r="Z38" s="17"/>
      <c r="AA38" s="17"/>
    </row>
    <row r="39" spans="1:27" ht="13.5" customHeight="1" x14ac:dyDescent="0.15">
      <c r="A39" s="704"/>
      <c r="B39" s="284">
        <f>SUM(D39,G39,J39,M39,P39,S39)</f>
        <v>4620</v>
      </c>
      <c r="C39" s="404" t="s">
        <v>112</v>
      </c>
      <c r="D39" s="334">
        <f>SUM(D34:D38)</f>
        <v>380</v>
      </c>
      <c r="E39" s="405">
        <f>SUM(E34:E38)</f>
        <v>0</v>
      </c>
      <c r="F39" s="404" t="s">
        <v>112</v>
      </c>
      <c r="G39" s="334">
        <f>SUM(G34:G38)</f>
        <v>0</v>
      </c>
      <c r="H39" s="405">
        <f>SUM(H34:H38)</f>
        <v>0</v>
      </c>
      <c r="I39" s="404" t="s">
        <v>112</v>
      </c>
      <c r="J39" s="334">
        <f>SUM(J34:J38)</f>
        <v>3550</v>
      </c>
      <c r="K39" s="405">
        <f>SUM(K34:K38)</f>
        <v>0</v>
      </c>
      <c r="L39" s="404" t="s">
        <v>112</v>
      </c>
      <c r="M39" s="334">
        <f>SUM(M34:M38)</f>
        <v>690</v>
      </c>
      <c r="N39" s="405">
        <f>SUM(N34:N38)</f>
        <v>0</v>
      </c>
      <c r="O39" s="111"/>
      <c r="P39" s="110">
        <f>SUM(P34:P38)</f>
        <v>0</v>
      </c>
      <c r="Q39" s="360">
        <f>SUM(Q34:Q38)</f>
        <v>0</v>
      </c>
      <c r="R39" s="111"/>
      <c r="S39" s="110">
        <f>SUM(S34:S38)</f>
        <v>0</v>
      </c>
      <c r="T39" s="360">
        <f>SUM(T34:T38)</f>
        <v>0</v>
      </c>
      <c r="U39" s="17"/>
      <c r="V39" s="662"/>
      <c r="Y39" s="19"/>
      <c r="Z39" s="19"/>
      <c r="AA39" s="19"/>
    </row>
    <row r="40" spans="1:27" ht="13.5" customHeight="1" x14ac:dyDescent="0.15">
      <c r="A40" s="704"/>
      <c r="B40" s="282"/>
      <c r="C40" s="406"/>
      <c r="D40" s="407"/>
      <c r="E40" s="408"/>
      <c r="F40" s="406"/>
      <c r="G40" s="407"/>
      <c r="H40" s="408"/>
      <c r="I40" s="406"/>
      <c r="J40" s="407"/>
      <c r="K40" s="408"/>
      <c r="L40" s="406"/>
      <c r="M40" s="407"/>
      <c r="N40" s="408"/>
      <c r="O40" s="116"/>
      <c r="P40" s="112"/>
      <c r="Q40" s="372"/>
      <c r="R40" s="116"/>
      <c r="S40" s="112"/>
      <c r="T40" s="362"/>
      <c r="U40" s="17"/>
      <c r="V40" s="662"/>
      <c r="Y40" s="19"/>
      <c r="Z40" s="19"/>
      <c r="AA40" s="19"/>
    </row>
    <row r="41" spans="1:27" ht="13.5" customHeight="1" x14ac:dyDescent="0.15">
      <c r="A41" s="281"/>
      <c r="B41" s="770" t="s">
        <v>87</v>
      </c>
      <c r="C41" s="378" t="s">
        <v>587</v>
      </c>
      <c r="D41" s="377">
        <v>480</v>
      </c>
      <c r="E41" s="337"/>
      <c r="F41" s="378" t="s">
        <v>588</v>
      </c>
      <c r="G41" s="377">
        <v>1780</v>
      </c>
      <c r="H41" s="337"/>
      <c r="I41" s="378" t="s">
        <v>587</v>
      </c>
      <c r="J41" s="377">
        <v>2410</v>
      </c>
      <c r="K41" s="337"/>
      <c r="L41" s="378" t="s">
        <v>455</v>
      </c>
      <c r="M41" s="377">
        <v>340</v>
      </c>
      <c r="N41" s="337"/>
      <c r="O41" s="119"/>
      <c r="P41" s="120"/>
      <c r="Q41" s="183"/>
      <c r="R41" s="119"/>
      <c r="S41" s="120"/>
      <c r="T41" s="183"/>
      <c r="U41" s="17"/>
      <c r="V41" s="662"/>
      <c r="Y41" s="19"/>
      <c r="Z41" s="19"/>
      <c r="AA41" s="19"/>
    </row>
    <row r="42" spans="1:27" ht="13.5" customHeight="1" x14ac:dyDescent="0.15">
      <c r="A42" s="281"/>
      <c r="B42" s="771"/>
      <c r="C42" s="378"/>
      <c r="D42" s="377"/>
      <c r="E42" s="337"/>
      <c r="F42" s="378"/>
      <c r="G42" s="377"/>
      <c r="H42" s="337"/>
      <c r="I42" s="378"/>
      <c r="J42" s="377"/>
      <c r="K42" s="337"/>
      <c r="L42" s="378"/>
      <c r="M42" s="377"/>
      <c r="N42" s="337"/>
      <c r="O42" s="119"/>
      <c r="P42" s="120"/>
      <c r="Q42" s="183"/>
      <c r="R42" s="119"/>
      <c r="S42" s="120"/>
      <c r="T42" s="183"/>
      <c r="U42" s="17"/>
      <c r="V42" s="662"/>
      <c r="Y42" s="19"/>
      <c r="Z42" s="19"/>
      <c r="AA42" s="19"/>
    </row>
    <row r="43" spans="1:27" ht="13.5" customHeight="1" x14ac:dyDescent="0.15">
      <c r="A43" s="281"/>
      <c r="B43" s="771"/>
      <c r="C43" s="378"/>
      <c r="D43" s="377"/>
      <c r="E43" s="337"/>
      <c r="F43" s="378"/>
      <c r="G43" s="377"/>
      <c r="H43" s="337"/>
      <c r="I43" s="378"/>
      <c r="J43" s="377"/>
      <c r="K43" s="337"/>
      <c r="L43" s="378" t="s">
        <v>456</v>
      </c>
      <c r="M43" s="377">
        <v>1180</v>
      </c>
      <c r="N43" s="337"/>
      <c r="O43" s="119"/>
      <c r="P43" s="120"/>
      <c r="Q43" s="183"/>
      <c r="R43" s="119"/>
      <c r="S43" s="120"/>
      <c r="T43" s="183"/>
      <c r="U43" s="17"/>
      <c r="V43" s="662"/>
      <c r="Y43" s="19"/>
      <c r="Z43" s="19"/>
      <c r="AA43" s="19"/>
    </row>
    <row r="44" spans="1:27" ht="13.5" customHeight="1" x14ac:dyDescent="0.15">
      <c r="A44" s="281"/>
      <c r="B44" s="771"/>
      <c r="C44" s="412"/>
      <c r="D44" s="377">
        <v>0</v>
      </c>
      <c r="E44" s="337"/>
      <c r="F44" s="378"/>
      <c r="G44" s="377">
        <v>0</v>
      </c>
      <c r="H44" s="337"/>
      <c r="I44" s="378" t="s">
        <v>456</v>
      </c>
      <c r="J44" s="488" t="s">
        <v>676</v>
      </c>
      <c r="K44" s="337"/>
      <c r="L44" s="378"/>
      <c r="M44" s="377">
        <v>0</v>
      </c>
      <c r="N44" s="337"/>
      <c r="O44" s="119"/>
      <c r="P44" s="120">
        <v>0</v>
      </c>
      <c r="Q44" s="183"/>
      <c r="R44" s="119"/>
      <c r="S44" s="120"/>
      <c r="T44" s="183"/>
      <c r="U44" s="17"/>
      <c r="V44" s="662"/>
      <c r="Y44" s="19"/>
      <c r="Z44" s="19"/>
      <c r="AA44" s="19"/>
    </row>
    <row r="45" spans="1:27" ht="13.5" customHeight="1" x14ac:dyDescent="0.15">
      <c r="A45" s="281"/>
      <c r="B45" s="772"/>
      <c r="C45" s="412"/>
      <c r="D45" s="377">
        <v>0</v>
      </c>
      <c r="E45" s="337"/>
      <c r="F45" s="378"/>
      <c r="G45" s="377">
        <v>0</v>
      </c>
      <c r="H45" s="337"/>
      <c r="I45" s="378"/>
      <c r="J45" s="377"/>
      <c r="K45" s="337"/>
      <c r="L45" s="378"/>
      <c r="M45" s="377">
        <v>0</v>
      </c>
      <c r="N45" s="337"/>
      <c r="O45" s="119"/>
      <c r="P45" s="120">
        <v>0</v>
      </c>
      <c r="Q45" s="183"/>
      <c r="R45" s="119"/>
      <c r="S45" s="120">
        <v>0</v>
      </c>
      <c r="T45" s="183"/>
      <c r="U45" s="17"/>
      <c r="V45" s="662"/>
      <c r="Y45" s="19"/>
      <c r="Z45" s="19"/>
      <c r="AA45" s="19"/>
    </row>
    <row r="46" spans="1:27" ht="13.5" customHeight="1" x14ac:dyDescent="0.15">
      <c r="A46" s="281"/>
      <c r="B46" s="284">
        <f>SUM(D46,G46,J46,M46,P46,S46)</f>
        <v>6190</v>
      </c>
      <c r="C46" s="404" t="s">
        <v>112</v>
      </c>
      <c r="D46" s="334">
        <f>SUM(D41:D45)</f>
        <v>480</v>
      </c>
      <c r="E46" s="405">
        <f>SUM(E41:E45)</f>
        <v>0</v>
      </c>
      <c r="F46" s="404" t="s">
        <v>112</v>
      </c>
      <c r="G46" s="334">
        <f>SUM(G41:G45)</f>
        <v>1780</v>
      </c>
      <c r="H46" s="405">
        <f>SUM(H41:H45)</f>
        <v>0</v>
      </c>
      <c r="I46" s="404" t="s">
        <v>112</v>
      </c>
      <c r="J46" s="334">
        <f>SUM(J41:J45)</f>
        <v>2410</v>
      </c>
      <c r="K46" s="405">
        <f>SUM(K41:K45)</f>
        <v>0</v>
      </c>
      <c r="L46" s="404" t="s">
        <v>112</v>
      </c>
      <c r="M46" s="334">
        <f>SUM(M41:M45)</f>
        <v>1520</v>
      </c>
      <c r="N46" s="405">
        <f>SUM(N41:N45)</f>
        <v>0</v>
      </c>
      <c r="O46" s="111"/>
      <c r="P46" s="110">
        <f>SUM(P41:P45)</f>
        <v>0</v>
      </c>
      <c r="Q46" s="360">
        <f>SUM(Q41:Q45)</f>
        <v>0</v>
      </c>
      <c r="R46" s="111"/>
      <c r="S46" s="110">
        <f>SUM(S41:S45)</f>
        <v>0</v>
      </c>
      <c r="T46" s="360">
        <f>SUM(T41:T45)</f>
        <v>0</v>
      </c>
      <c r="U46" s="17"/>
      <c r="V46" s="662"/>
      <c r="Y46" s="19"/>
      <c r="Z46" s="19"/>
      <c r="AA46" s="19"/>
    </row>
    <row r="47" spans="1:27" ht="13.5" customHeight="1" x14ac:dyDescent="0.15">
      <c r="A47" s="281"/>
      <c r="B47" s="282"/>
      <c r="C47" s="406"/>
      <c r="D47" s="407"/>
      <c r="E47" s="408"/>
      <c r="F47" s="406"/>
      <c r="G47" s="407"/>
      <c r="H47" s="408"/>
      <c r="I47" s="406"/>
      <c r="J47" s="407"/>
      <c r="K47" s="408"/>
      <c r="L47" s="406"/>
      <c r="M47" s="407"/>
      <c r="N47" s="408"/>
      <c r="O47" s="116"/>
      <c r="P47" s="112"/>
      <c r="Q47" s="372"/>
      <c r="R47" s="116"/>
      <c r="S47" s="112"/>
      <c r="T47" s="362"/>
      <c r="U47" s="17"/>
      <c r="V47" s="662"/>
      <c r="Y47" s="19"/>
      <c r="Z47" s="19"/>
      <c r="AA47" s="19"/>
    </row>
    <row r="48" spans="1:27" ht="13.5" customHeight="1" x14ac:dyDescent="0.15">
      <c r="A48" s="281"/>
      <c r="B48" s="767" t="s">
        <v>88</v>
      </c>
      <c r="C48" s="378" t="s">
        <v>457</v>
      </c>
      <c r="D48" s="377">
        <v>470</v>
      </c>
      <c r="E48" s="337"/>
      <c r="F48" s="378" t="s">
        <v>457</v>
      </c>
      <c r="G48" s="377">
        <v>1910</v>
      </c>
      <c r="H48" s="337"/>
      <c r="I48" s="378"/>
      <c r="J48" s="377"/>
      <c r="K48" s="337"/>
      <c r="L48" s="378" t="s">
        <v>561</v>
      </c>
      <c r="M48" s="377">
        <v>1070</v>
      </c>
      <c r="N48" s="337"/>
      <c r="O48" s="119"/>
      <c r="P48" s="120">
        <v>0</v>
      </c>
      <c r="Q48" s="183"/>
      <c r="R48" s="119"/>
      <c r="S48" s="120"/>
      <c r="T48" s="183"/>
      <c r="U48" s="17"/>
      <c r="V48" s="662"/>
      <c r="Y48" s="19"/>
      <c r="Z48" s="19"/>
      <c r="AA48" s="19"/>
    </row>
    <row r="49" spans="1:27" ht="13.5" customHeight="1" x14ac:dyDescent="0.15">
      <c r="A49" s="281"/>
      <c r="B49" s="768"/>
      <c r="C49" s="378"/>
      <c r="D49" s="377"/>
      <c r="E49" s="337"/>
      <c r="F49" s="378"/>
      <c r="G49" s="377"/>
      <c r="H49" s="337"/>
      <c r="I49" s="378"/>
      <c r="J49" s="377">
        <v>0</v>
      </c>
      <c r="K49" s="337"/>
      <c r="L49" s="378"/>
      <c r="M49" s="377"/>
      <c r="N49" s="337"/>
      <c r="O49" s="119"/>
      <c r="P49" s="120">
        <v>0</v>
      </c>
      <c r="Q49" s="183"/>
      <c r="R49" s="119"/>
      <c r="S49" s="120"/>
      <c r="T49" s="183"/>
      <c r="U49" s="17"/>
      <c r="V49" s="662"/>
      <c r="Y49" s="19"/>
      <c r="Z49" s="19"/>
      <c r="AA49" s="19"/>
    </row>
    <row r="50" spans="1:27" ht="13.5" customHeight="1" x14ac:dyDescent="0.15">
      <c r="A50" s="281"/>
      <c r="B50" s="768"/>
      <c r="C50" s="378" t="s">
        <v>458</v>
      </c>
      <c r="D50" s="377">
        <v>70</v>
      </c>
      <c r="E50" s="337"/>
      <c r="F50" s="378"/>
      <c r="G50" s="417"/>
      <c r="H50" s="337"/>
      <c r="I50" s="378"/>
      <c r="J50" s="377">
        <v>0</v>
      </c>
      <c r="K50" s="337"/>
      <c r="L50" s="378" t="s">
        <v>458</v>
      </c>
      <c r="M50" s="417">
        <v>200</v>
      </c>
      <c r="N50" s="337"/>
      <c r="O50" s="119"/>
      <c r="P50" s="120"/>
      <c r="Q50" s="183"/>
      <c r="R50" s="119"/>
      <c r="S50" s="120"/>
      <c r="T50" s="183"/>
      <c r="U50" s="17"/>
      <c r="V50" s="662"/>
      <c r="Y50" s="19"/>
      <c r="Z50" s="19"/>
      <c r="AA50" s="19"/>
    </row>
    <row r="51" spans="1:27" ht="13.5" customHeight="1" x14ac:dyDescent="0.15">
      <c r="A51" s="281"/>
      <c r="B51" s="769"/>
      <c r="C51" s="419"/>
      <c r="D51" s="350">
        <v>0</v>
      </c>
      <c r="E51" s="337"/>
      <c r="F51" s="352"/>
      <c r="G51" s="350">
        <v>0</v>
      </c>
      <c r="H51" s="337"/>
      <c r="I51" s="352"/>
      <c r="J51" s="350">
        <v>0</v>
      </c>
      <c r="K51" s="337"/>
      <c r="L51" s="352"/>
      <c r="M51" s="350">
        <v>0</v>
      </c>
      <c r="N51" s="337"/>
      <c r="O51" s="117"/>
      <c r="P51" s="118">
        <v>0</v>
      </c>
      <c r="Q51" s="183"/>
      <c r="R51" s="117"/>
      <c r="S51" s="118">
        <v>0</v>
      </c>
      <c r="T51" s="183"/>
      <c r="U51" s="17"/>
      <c r="V51" s="662"/>
      <c r="Y51" s="19"/>
      <c r="Z51" s="19"/>
      <c r="AA51" s="19"/>
    </row>
    <row r="52" spans="1:27" ht="13.5" customHeight="1" thickBot="1" x14ac:dyDescent="0.2">
      <c r="A52" s="281"/>
      <c r="B52" s="284">
        <f>SUM(D52,G52,J52,M52,P52,S52)</f>
        <v>3720</v>
      </c>
      <c r="C52" s="111" t="s">
        <v>112</v>
      </c>
      <c r="D52" s="110">
        <f>SUM(D48:D51)</f>
        <v>540</v>
      </c>
      <c r="E52" s="360">
        <f>SUM(E48:E51)</f>
        <v>0</v>
      </c>
      <c r="F52" s="111" t="s">
        <v>112</v>
      </c>
      <c r="G52" s="110">
        <f>SUM(G48:G50)</f>
        <v>1910</v>
      </c>
      <c r="H52" s="360">
        <f>SUM(H48:H50)</f>
        <v>0</v>
      </c>
      <c r="I52" s="111" t="s">
        <v>112</v>
      </c>
      <c r="J52" s="110">
        <f>SUM(J48:J50)</f>
        <v>0</v>
      </c>
      <c r="K52" s="360">
        <f>SUM(K48:K50)</f>
        <v>0</v>
      </c>
      <c r="L52" s="111" t="s">
        <v>112</v>
      </c>
      <c r="M52" s="110">
        <f>SUM(M48:M50)</f>
        <v>1270</v>
      </c>
      <c r="N52" s="360">
        <f>SUM(N48:N50)</f>
        <v>0</v>
      </c>
      <c r="O52" s="111"/>
      <c r="P52" s="110">
        <f>SUM(P48:P51)</f>
        <v>0</v>
      </c>
      <c r="Q52" s="360">
        <f>SUM(Q48:Q51)</f>
        <v>0</v>
      </c>
      <c r="R52" s="111"/>
      <c r="S52" s="110">
        <f>SUM(S48:S50)</f>
        <v>0</v>
      </c>
      <c r="T52" s="373">
        <f>SUM(T48:T50)</f>
        <v>0</v>
      </c>
      <c r="U52" s="17"/>
      <c r="V52" s="662"/>
      <c r="Y52" s="19"/>
      <c r="Z52" s="19"/>
      <c r="AA52" s="19"/>
    </row>
    <row r="53" spans="1:27" ht="13.5" customHeight="1" x14ac:dyDescent="0.15">
      <c r="A53" s="70"/>
      <c r="B53" s="71"/>
      <c r="C53" s="210"/>
      <c r="D53" s="211"/>
      <c r="E53" s="363"/>
      <c r="F53" s="210"/>
      <c r="G53" s="211"/>
      <c r="H53" s="363"/>
      <c r="I53" s="210"/>
      <c r="J53" s="211"/>
      <c r="K53" s="363"/>
      <c r="L53" s="210"/>
      <c r="M53" s="211"/>
      <c r="N53" s="363"/>
      <c r="O53" s="210"/>
      <c r="P53" s="211"/>
      <c r="Q53" s="363"/>
      <c r="R53" s="214"/>
      <c r="S53" s="211"/>
      <c r="T53" s="371"/>
      <c r="U53" s="17"/>
      <c r="V53" s="662"/>
      <c r="Y53" s="19"/>
      <c r="Z53" s="19"/>
      <c r="AA53" s="19"/>
    </row>
    <row r="54" spans="1:27" ht="13.5" customHeight="1" thickBot="1" x14ac:dyDescent="0.2">
      <c r="A54" s="676">
        <f>SUM(D54,G54,J54,M54,P54,S54)</f>
        <v>40420</v>
      </c>
      <c r="B54" s="678"/>
      <c r="C54" s="202" t="s">
        <v>181</v>
      </c>
      <c r="D54" s="203">
        <f>SUM(D24,D32,D39,D46,D52)</f>
        <v>4020</v>
      </c>
      <c r="E54" s="357">
        <f>SUM(E24,E32,E39,E46,E52)</f>
        <v>0</v>
      </c>
      <c r="F54" s="202" t="s">
        <v>181</v>
      </c>
      <c r="G54" s="203">
        <f>SUM(G24,G32,G39,G46,G52)</f>
        <v>12940</v>
      </c>
      <c r="H54" s="357">
        <f>SUM(H24,H32,H39,H46,H52)</f>
        <v>0</v>
      </c>
      <c r="I54" s="202" t="s">
        <v>181</v>
      </c>
      <c r="J54" s="203">
        <f>SUM(J24,J32,J39,J46,J52)</f>
        <v>12530</v>
      </c>
      <c r="K54" s="357">
        <f>SUM(K24,K32,K39,K46,K52)</f>
        <v>0</v>
      </c>
      <c r="L54" s="202" t="s">
        <v>181</v>
      </c>
      <c r="M54" s="203">
        <f>SUM(M24,M32,M39,M46,M52)</f>
        <v>10930</v>
      </c>
      <c r="N54" s="357">
        <f>SUM(N24,N32,N39,N46,N52)</f>
        <v>0</v>
      </c>
      <c r="O54" s="202"/>
      <c r="P54" s="203">
        <f>SUM(P24,P32,P39,P46,P52)</f>
        <v>0</v>
      </c>
      <c r="Q54" s="357">
        <f>SUM(Q24,Q32,Q39,Q46,Q52)</f>
        <v>0</v>
      </c>
      <c r="R54" s="202"/>
      <c r="S54" s="203">
        <f>SUM(S24,S32,S39,S46,S52)</f>
        <v>0</v>
      </c>
      <c r="T54" s="369">
        <f>SUM(T24,T32,T39,T46,T52)</f>
        <v>0</v>
      </c>
      <c r="U54" s="17"/>
      <c r="V54" s="662"/>
    </row>
    <row r="55" spans="1:27" ht="13.5" customHeight="1" x14ac:dyDescent="0.15">
      <c r="A55" s="23"/>
      <c r="B55" s="23"/>
      <c r="C55" s="2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8"/>
      <c r="S55" s="25"/>
      <c r="T55" s="25"/>
    </row>
    <row r="56" spans="1:27" ht="23.25" customHeight="1" x14ac:dyDescent="0.15">
      <c r="A56" s="26"/>
      <c r="B56" s="26"/>
      <c r="C56" s="95" t="s">
        <v>114</v>
      </c>
      <c r="D56" s="19"/>
      <c r="E56" s="382" t="s">
        <v>639</v>
      </c>
      <c r="F56" s="382">
        <f>$M$3*0.3</f>
        <v>0</v>
      </c>
      <c r="G56" s="19"/>
      <c r="H56" s="391" t="s">
        <v>642</v>
      </c>
      <c r="I56" s="390">
        <f>山口1!$K$53</f>
        <v>0</v>
      </c>
      <c r="J56" s="19"/>
      <c r="K56" s="19"/>
      <c r="L56" s="19"/>
      <c r="M56" s="19"/>
      <c r="N56" s="19"/>
      <c r="O56" s="19"/>
      <c r="P56" s="19"/>
      <c r="R56" s="49" t="str">
        <f>市郡別!T92</f>
        <v>(R7.4月)</v>
      </c>
      <c r="S56" s="19"/>
    </row>
    <row r="57" spans="1:27" ht="13.5" customHeight="1" x14ac:dyDescent="0.15"/>
    <row r="58" spans="1:27" ht="13.5" customHeight="1" x14ac:dyDescent="0.15"/>
    <row r="59" spans="1:27" ht="13.5" customHeight="1" x14ac:dyDescent="0.15"/>
    <row r="60" spans="1:27" ht="13.5" customHeight="1" x14ac:dyDescent="0.15"/>
    <row r="61" spans="1:27" ht="13.5" customHeight="1" x14ac:dyDescent="0.15"/>
    <row r="62" spans="1:27" ht="13.5" customHeight="1" x14ac:dyDescent="0.15"/>
    <row r="63" spans="1:27" ht="13.5" customHeight="1" x14ac:dyDescent="0.15"/>
  </sheetData>
  <mergeCells count="19">
    <mergeCell ref="V15:V54"/>
    <mergeCell ref="B48:B51"/>
    <mergeCell ref="A9:A40"/>
    <mergeCell ref="A7:B8"/>
    <mergeCell ref="A54:B54"/>
    <mergeCell ref="B34:B38"/>
    <mergeCell ref="B41:B45"/>
    <mergeCell ref="B9:B21"/>
    <mergeCell ref="B26:B31"/>
    <mergeCell ref="V9:V13"/>
    <mergeCell ref="O7:Q7"/>
    <mergeCell ref="T2:T5"/>
    <mergeCell ref="M3:N5"/>
    <mergeCell ref="O3:P5"/>
    <mergeCell ref="A2:F5"/>
    <mergeCell ref="G2:G5"/>
    <mergeCell ref="H2:K5"/>
    <mergeCell ref="L2:L5"/>
    <mergeCell ref="Q2:S5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E9:E23 E26:E31 E34:E38 E41:E45 E48:E51 H26:H31 H34:H38 H41:H45 H48:H51 K9:K23 H9:H23 K34:K38 K41:K45 K48:K51 N26:N31 N34:N38 N41:N45 N48:N51 Q9:Q23 Q26:Q31 Q34:Q38 Q41:Q45 Q48:Q51 T26:T31 T34:T38 T41:T45 T48:T51 T9:T23 K26:K31 N9:N23" xr:uid="{00000000-0002-0000-0C00-000000000000}">
      <formula1>10</formula1>
      <formula2>D9</formula2>
    </dataValidation>
  </dataValidations>
  <printOptions horizontalCentered="1" verticalCentered="1"/>
  <pageMargins left="0.39370078740157483" right="0.19685039370078741" top="0.31496062992125984" bottom="0.19685039370078741" header="0" footer="0"/>
  <pageSetup paperSize="9" scale="7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A97"/>
  <sheetViews>
    <sheetView showZeros="0" zoomScaleNormal="100" workbookViewId="0">
      <pane ySplit="8" topLeftCell="A9" activePane="bottomLeft" state="frozen"/>
      <selection activeCell="P31" sqref="P31"/>
      <selection pane="bottomLeft" activeCell="G33" sqref="G33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7" s="6" customFormat="1" ht="16.5" customHeight="1" x14ac:dyDescent="0.15">
      <c r="A1" s="61" t="s">
        <v>0</v>
      </c>
      <c r="B1" s="62"/>
      <c r="C1" s="62"/>
      <c r="D1" s="62"/>
      <c r="E1" s="62"/>
      <c r="F1" s="62"/>
      <c r="G1" s="63"/>
      <c r="H1" s="62" t="s">
        <v>1</v>
      </c>
      <c r="I1" s="62"/>
      <c r="J1" s="62"/>
      <c r="K1" s="63"/>
      <c r="L1" s="64" t="s">
        <v>2</v>
      </c>
      <c r="M1" s="62" t="s">
        <v>31</v>
      </c>
      <c r="N1" s="62"/>
      <c r="O1" s="62"/>
      <c r="P1" s="63"/>
      <c r="Q1" s="62" t="s">
        <v>3</v>
      </c>
      <c r="R1" s="62"/>
      <c r="S1" s="65"/>
      <c r="T1" s="66" t="s">
        <v>26</v>
      </c>
    </row>
    <row r="2" spans="1:27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49" t="s">
        <v>10</v>
      </c>
      <c r="H2" s="613" t="str">
        <f>市郡別!H4</f>
        <v>　</v>
      </c>
      <c r="I2" s="613"/>
      <c r="J2" s="613"/>
      <c r="K2" s="614"/>
      <c r="L2" s="646" t="str">
        <f>市郡別!L4</f>
        <v>　</v>
      </c>
      <c r="M2" s="4" t="s">
        <v>12</v>
      </c>
      <c r="N2" s="5"/>
      <c r="O2" s="4" t="s">
        <v>13</v>
      </c>
      <c r="P2" s="45"/>
      <c r="Q2" s="637" t="str">
        <f>市郡別!Q4</f>
        <v>　</v>
      </c>
      <c r="R2" s="638"/>
      <c r="S2" s="639"/>
      <c r="T2" s="622" t="str">
        <f>市郡別!T4</f>
        <v>　</v>
      </c>
    </row>
    <row r="3" spans="1:27" ht="13.5" customHeight="1" x14ac:dyDescent="0.15">
      <c r="A3" s="658"/>
      <c r="B3" s="659"/>
      <c r="C3" s="659"/>
      <c r="D3" s="659"/>
      <c r="E3" s="659"/>
      <c r="F3" s="659"/>
      <c r="G3" s="650"/>
      <c r="H3" s="615"/>
      <c r="I3" s="615"/>
      <c r="J3" s="615"/>
      <c r="K3" s="616"/>
      <c r="L3" s="647"/>
      <c r="M3" s="625">
        <f>SUM(E54,H54,K54,N54,Q54,T54)</f>
        <v>0</v>
      </c>
      <c r="N3" s="626"/>
      <c r="O3" s="631">
        <f>SUM(山口1!N3,山口2!M3,山口3!M3,山口4!M3,山口5!M3,山口6!M3,山口7!M3,山口8!M3,山口9!M3,山口10!M3,宇部日報【夕刊】!M3)</f>
        <v>0</v>
      </c>
      <c r="P3" s="632"/>
      <c r="Q3" s="640"/>
      <c r="R3" s="641"/>
      <c r="S3" s="642"/>
      <c r="T3" s="623"/>
    </row>
    <row r="4" spans="1:27" ht="13.5" customHeight="1" x14ac:dyDescent="0.15">
      <c r="A4" s="658"/>
      <c r="B4" s="659"/>
      <c r="C4" s="659"/>
      <c r="D4" s="659"/>
      <c r="E4" s="659"/>
      <c r="F4" s="659"/>
      <c r="G4" s="650"/>
      <c r="H4" s="615"/>
      <c r="I4" s="615"/>
      <c r="J4" s="615"/>
      <c r="K4" s="616"/>
      <c r="L4" s="647"/>
      <c r="M4" s="627"/>
      <c r="N4" s="628"/>
      <c r="O4" s="633"/>
      <c r="P4" s="634"/>
      <c r="Q4" s="640"/>
      <c r="R4" s="641"/>
      <c r="S4" s="642"/>
      <c r="T4" s="623"/>
    </row>
    <row r="5" spans="1:27" ht="13.5" customHeight="1" thickBot="1" x14ac:dyDescent="0.2">
      <c r="A5" s="660"/>
      <c r="B5" s="661"/>
      <c r="C5" s="661"/>
      <c r="D5" s="661"/>
      <c r="E5" s="661"/>
      <c r="F5" s="661"/>
      <c r="G5" s="651"/>
      <c r="H5" s="617"/>
      <c r="I5" s="617"/>
      <c r="J5" s="617"/>
      <c r="K5" s="618"/>
      <c r="L5" s="648"/>
      <c r="M5" s="629"/>
      <c r="N5" s="630"/>
      <c r="O5" s="635"/>
      <c r="P5" s="636"/>
      <c r="Q5" s="643"/>
      <c r="R5" s="644"/>
      <c r="S5" s="645"/>
      <c r="T5" s="624"/>
    </row>
    <row r="6" spans="1:27" ht="7.5" customHeight="1" thickBot="1" x14ac:dyDescent="0.2"/>
    <row r="7" spans="1:27" s="15" customFormat="1" ht="18" customHeight="1" thickBot="1" x14ac:dyDescent="0.2">
      <c r="A7" s="652" t="s">
        <v>11</v>
      </c>
      <c r="B7" s="653"/>
      <c r="C7" s="67" t="s">
        <v>527</v>
      </c>
      <c r="D7" s="8"/>
      <c r="E7" s="8"/>
      <c r="F7" s="7" t="s">
        <v>4</v>
      </c>
      <c r="G7" s="8"/>
      <c r="H7" s="9"/>
      <c r="I7" s="10" t="s">
        <v>5</v>
      </c>
      <c r="J7" s="8"/>
      <c r="K7" s="11"/>
      <c r="L7" s="322" t="s">
        <v>582</v>
      </c>
      <c r="M7" s="8"/>
      <c r="N7" s="9"/>
      <c r="O7" s="12" t="s">
        <v>661</v>
      </c>
      <c r="P7" s="8"/>
      <c r="Q7" s="324"/>
      <c r="R7" s="12" t="s">
        <v>660</v>
      </c>
      <c r="S7" s="8"/>
      <c r="T7" s="13"/>
      <c r="U7" s="14"/>
    </row>
    <row r="8" spans="1:27" ht="15.75" customHeight="1" x14ac:dyDescent="0.15">
      <c r="A8" s="654"/>
      <c r="B8" s="655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7" ht="13.5" customHeight="1" x14ac:dyDescent="0.15">
      <c r="A9" s="687" t="s">
        <v>171</v>
      </c>
      <c r="B9" s="304" t="s">
        <v>166</v>
      </c>
      <c r="C9" s="378" t="s">
        <v>459</v>
      </c>
      <c r="D9" s="377">
        <v>510</v>
      </c>
      <c r="E9" s="337"/>
      <c r="F9" s="378" t="s">
        <v>459</v>
      </c>
      <c r="G9" s="377">
        <v>1030</v>
      </c>
      <c r="H9" s="337"/>
      <c r="I9" s="378"/>
      <c r="J9" s="377"/>
      <c r="K9" s="337"/>
      <c r="L9" s="378"/>
      <c r="M9" s="377"/>
      <c r="N9" s="337"/>
      <c r="O9" s="378"/>
      <c r="P9" s="377">
        <v>0</v>
      </c>
      <c r="Q9" s="337"/>
      <c r="R9" s="119"/>
      <c r="S9" s="120"/>
      <c r="T9" s="183"/>
      <c r="U9" s="17"/>
      <c r="V9" s="776" t="s">
        <v>83</v>
      </c>
      <c r="Y9" s="22"/>
      <c r="Z9" s="17"/>
      <c r="AA9" s="17"/>
    </row>
    <row r="10" spans="1:27" ht="13.5" customHeight="1" x14ac:dyDescent="0.15">
      <c r="A10" s="704"/>
      <c r="B10" s="269"/>
      <c r="C10" s="378"/>
      <c r="D10" s="377">
        <v>0</v>
      </c>
      <c r="E10" s="337"/>
      <c r="F10" s="378"/>
      <c r="G10" s="377"/>
      <c r="H10" s="337"/>
      <c r="I10" s="378"/>
      <c r="J10" s="377"/>
      <c r="K10" s="337"/>
      <c r="L10" s="378"/>
      <c r="M10" s="377"/>
      <c r="N10" s="337"/>
      <c r="O10" s="378"/>
      <c r="P10" s="377">
        <v>0</v>
      </c>
      <c r="Q10" s="337"/>
      <c r="R10" s="119"/>
      <c r="S10" s="120"/>
      <c r="T10" s="183"/>
      <c r="U10" s="17"/>
      <c r="V10" s="776"/>
      <c r="Y10" s="19"/>
      <c r="Z10" s="19"/>
      <c r="AA10" s="19"/>
    </row>
    <row r="11" spans="1:27" ht="13.5" customHeight="1" x14ac:dyDescent="0.15">
      <c r="A11" s="704"/>
      <c r="B11" s="263">
        <f>SUM(D9,G9,J9,M9,S9)</f>
        <v>1540</v>
      </c>
      <c r="C11" s="352"/>
      <c r="D11" s="350">
        <v>0</v>
      </c>
      <c r="E11" s="345"/>
      <c r="F11" s="352"/>
      <c r="G11" s="350"/>
      <c r="H11" s="345"/>
      <c r="I11" s="352"/>
      <c r="J11" s="350"/>
      <c r="K11" s="345"/>
      <c r="L11" s="352"/>
      <c r="M11" s="350"/>
      <c r="N11" s="345"/>
      <c r="O11" s="352"/>
      <c r="P11" s="350">
        <v>0</v>
      </c>
      <c r="Q11" s="345"/>
      <c r="R11" s="117"/>
      <c r="S11" s="118"/>
      <c r="T11" s="358"/>
      <c r="U11" s="17"/>
      <c r="V11" s="776"/>
      <c r="Y11" s="19"/>
      <c r="Z11" s="19"/>
      <c r="AA11" s="19"/>
    </row>
    <row r="12" spans="1:27" ht="13.5" customHeight="1" x14ac:dyDescent="0.15">
      <c r="A12" s="704"/>
      <c r="B12" s="304" t="s">
        <v>167</v>
      </c>
      <c r="C12" s="351" t="s">
        <v>460</v>
      </c>
      <c r="D12" s="343">
        <v>310</v>
      </c>
      <c r="E12" s="337"/>
      <c r="F12" s="351"/>
      <c r="G12" s="343"/>
      <c r="H12" s="337"/>
      <c r="I12" s="351"/>
      <c r="J12" s="343"/>
      <c r="K12" s="337"/>
      <c r="L12" s="351" t="s">
        <v>460</v>
      </c>
      <c r="M12" s="343">
        <v>1040</v>
      </c>
      <c r="N12" s="337"/>
      <c r="O12" s="351"/>
      <c r="P12" s="343"/>
      <c r="Q12" s="337"/>
      <c r="R12" s="119"/>
      <c r="S12" s="120"/>
      <c r="T12" s="183"/>
      <c r="U12" s="17"/>
      <c r="V12" s="134">
        <v>10</v>
      </c>
      <c r="Y12" s="19"/>
      <c r="Z12" s="19"/>
      <c r="AA12" s="19"/>
    </row>
    <row r="13" spans="1:27" ht="13.5" customHeight="1" x14ac:dyDescent="0.15">
      <c r="A13" s="704"/>
      <c r="B13" s="269"/>
      <c r="C13" s="412"/>
      <c r="D13" s="377">
        <v>0</v>
      </c>
      <c r="E13" s="337"/>
      <c r="F13" s="378"/>
      <c r="G13" s="377"/>
      <c r="H13" s="337"/>
      <c r="I13" s="378"/>
      <c r="J13" s="377"/>
      <c r="K13" s="337"/>
      <c r="L13" s="378"/>
      <c r="M13" s="377"/>
      <c r="N13" s="337"/>
      <c r="O13" s="378"/>
      <c r="P13" s="377"/>
      <c r="Q13" s="337"/>
      <c r="R13" s="119"/>
      <c r="S13" s="120"/>
      <c r="T13" s="183"/>
      <c r="U13" s="17"/>
      <c r="V13" s="96"/>
      <c r="Y13" s="19"/>
      <c r="Z13" s="19"/>
      <c r="AA13" s="19"/>
    </row>
    <row r="14" spans="1:27" ht="13.5" customHeight="1" x14ac:dyDescent="0.15">
      <c r="A14" s="704"/>
      <c r="B14" s="263">
        <f>SUM(D12,G12,J12,M12,P12,S12:S13)</f>
        <v>1350</v>
      </c>
      <c r="C14" s="419"/>
      <c r="D14" s="350">
        <v>0</v>
      </c>
      <c r="E14" s="345"/>
      <c r="F14" s="352"/>
      <c r="G14" s="350"/>
      <c r="H14" s="345"/>
      <c r="I14" s="352"/>
      <c r="J14" s="350"/>
      <c r="K14" s="345"/>
      <c r="L14" s="352"/>
      <c r="M14" s="350"/>
      <c r="N14" s="345"/>
      <c r="O14" s="352"/>
      <c r="P14" s="350"/>
      <c r="Q14" s="345"/>
      <c r="R14" s="117"/>
      <c r="S14" s="118"/>
      <c r="T14" s="358"/>
      <c r="U14" s="17"/>
      <c r="Y14" s="19"/>
      <c r="Z14" s="19"/>
      <c r="AA14" s="19"/>
    </row>
    <row r="15" spans="1:27" ht="13.5" customHeight="1" x14ac:dyDescent="0.15">
      <c r="A15" s="704"/>
      <c r="B15" s="304" t="s">
        <v>168</v>
      </c>
      <c r="C15" s="351" t="s">
        <v>465</v>
      </c>
      <c r="D15" s="343">
        <v>220</v>
      </c>
      <c r="E15" s="337"/>
      <c r="F15" s="351"/>
      <c r="G15" s="343"/>
      <c r="H15" s="337"/>
      <c r="I15" s="351" t="s">
        <v>465</v>
      </c>
      <c r="J15" s="343">
        <v>720</v>
      </c>
      <c r="K15" s="337"/>
      <c r="L15" s="351" t="s">
        <v>461</v>
      </c>
      <c r="M15" s="343">
        <v>220</v>
      </c>
      <c r="N15" s="337"/>
      <c r="O15" s="351"/>
      <c r="P15" s="343"/>
      <c r="Q15" s="337"/>
      <c r="R15" s="106"/>
      <c r="S15" s="107"/>
      <c r="T15" s="183"/>
      <c r="U15" s="17"/>
      <c r="V15" s="662" t="s">
        <v>183</v>
      </c>
      <c r="Y15" s="19"/>
      <c r="Z15" s="19"/>
      <c r="AA15" s="19"/>
    </row>
    <row r="16" spans="1:27" ht="13.5" customHeight="1" x14ac:dyDescent="0.15">
      <c r="A16" s="704"/>
      <c r="B16" s="269"/>
      <c r="C16" s="445"/>
      <c r="D16" s="377">
        <v>0</v>
      </c>
      <c r="E16" s="337"/>
      <c r="F16" s="445"/>
      <c r="G16" s="377"/>
      <c r="H16" s="337"/>
      <c r="I16" s="445" t="s">
        <v>462</v>
      </c>
      <c r="J16" s="377"/>
      <c r="K16" s="337"/>
      <c r="L16" s="378" t="s">
        <v>309</v>
      </c>
      <c r="M16" s="377" t="s">
        <v>619</v>
      </c>
      <c r="N16" s="337"/>
      <c r="O16" s="378"/>
      <c r="P16" s="377"/>
      <c r="Q16" s="337"/>
      <c r="R16" s="119"/>
      <c r="S16" s="120"/>
      <c r="T16" s="183"/>
      <c r="U16" s="17"/>
      <c r="V16" s="662"/>
      <c r="Y16" s="19"/>
      <c r="Z16" s="19"/>
      <c r="AA16" s="19"/>
    </row>
    <row r="17" spans="1:27" ht="13.5" customHeight="1" x14ac:dyDescent="0.15">
      <c r="A17" s="704"/>
      <c r="B17" s="269"/>
      <c r="C17" s="378" t="s">
        <v>592</v>
      </c>
      <c r="D17" s="377">
        <v>320</v>
      </c>
      <c r="E17" s="337"/>
      <c r="F17" s="378"/>
      <c r="G17" s="377"/>
      <c r="H17" s="337"/>
      <c r="I17" s="378" t="s">
        <v>466</v>
      </c>
      <c r="J17" s="377">
        <v>970</v>
      </c>
      <c r="K17" s="337"/>
      <c r="L17" s="378"/>
      <c r="M17" s="377"/>
      <c r="N17" s="337"/>
      <c r="O17" s="378"/>
      <c r="P17" s="377"/>
      <c r="Q17" s="337"/>
      <c r="R17" s="119"/>
      <c r="S17" s="120"/>
      <c r="T17" s="183"/>
      <c r="U17" s="17"/>
      <c r="V17" s="662"/>
      <c r="Y17" s="19"/>
      <c r="Z17" s="19"/>
      <c r="AA17" s="19"/>
    </row>
    <row r="18" spans="1:27" ht="13.5" customHeight="1" x14ac:dyDescent="0.15">
      <c r="A18" s="704"/>
      <c r="B18" s="269"/>
      <c r="C18" s="378"/>
      <c r="D18" s="377"/>
      <c r="E18" s="337"/>
      <c r="F18" s="378"/>
      <c r="G18" s="377"/>
      <c r="H18" s="337"/>
      <c r="I18" s="445" t="s">
        <v>467</v>
      </c>
      <c r="J18" s="377"/>
      <c r="K18" s="337"/>
      <c r="L18" s="378"/>
      <c r="M18" s="377"/>
      <c r="N18" s="337"/>
      <c r="O18" s="378"/>
      <c r="P18" s="377"/>
      <c r="Q18" s="337"/>
      <c r="R18" s="119"/>
      <c r="S18" s="120"/>
      <c r="T18" s="183"/>
      <c r="U18" s="17"/>
      <c r="V18" s="662"/>
      <c r="Y18" s="19"/>
      <c r="Z18" s="19"/>
      <c r="AA18" s="19"/>
    </row>
    <row r="19" spans="1:27" ht="13.5" customHeight="1" x14ac:dyDescent="0.15">
      <c r="A19" s="704"/>
      <c r="B19" s="269"/>
      <c r="C19" s="412"/>
      <c r="D19" s="377"/>
      <c r="E19" s="337"/>
      <c r="F19" s="378"/>
      <c r="G19" s="377"/>
      <c r="H19" s="337"/>
      <c r="I19" s="378"/>
      <c r="J19" s="377"/>
      <c r="K19" s="337"/>
      <c r="L19" s="378"/>
      <c r="M19" s="377"/>
      <c r="N19" s="337"/>
      <c r="O19" s="378"/>
      <c r="P19" s="377"/>
      <c r="Q19" s="337"/>
      <c r="R19" s="119"/>
      <c r="S19" s="120"/>
      <c r="T19" s="183"/>
      <c r="U19" s="17"/>
      <c r="V19" s="662"/>
      <c r="Y19" s="19"/>
      <c r="Z19" s="19"/>
      <c r="AA19" s="19"/>
    </row>
    <row r="20" spans="1:27" ht="13.5" customHeight="1" x14ac:dyDescent="0.15">
      <c r="A20" s="704"/>
      <c r="B20" s="263">
        <f>SUM(D15:D19,G15:G18,J15:J17,M15:M19,P15,S15:S18)</f>
        <v>2450</v>
      </c>
      <c r="C20" s="419"/>
      <c r="D20" s="350"/>
      <c r="E20" s="345"/>
      <c r="F20" s="352"/>
      <c r="G20" s="350"/>
      <c r="H20" s="345"/>
      <c r="I20" s="352"/>
      <c r="J20" s="350"/>
      <c r="K20" s="345"/>
      <c r="L20" s="352"/>
      <c r="M20" s="350"/>
      <c r="N20" s="345"/>
      <c r="O20" s="352"/>
      <c r="P20" s="350"/>
      <c r="Q20" s="345"/>
      <c r="R20" s="117"/>
      <c r="S20" s="118"/>
      <c r="T20" s="358"/>
      <c r="U20" s="17"/>
      <c r="V20" s="662"/>
      <c r="Y20" s="19"/>
      <c r="Z20" s="19"/>
      <c r="AA20" s="19"/>
    </row>
    <row r="21" spans="1:27" ht="13.5" customHeight="1" x14ac:dyDescent="0.15">
      <c r="A21" s="704"/>
      <c r="B21" s="304" t="s">
        <v>169</v>
      </c>
      <c r="C21" s="351" t="s">
        <v>468</v>
      </c>
      <c r="D21" s="343">
        <v>350</v>
      </c>
      <c r="E21" s="337"/>
      <c r="F21" s="351" t="s">
        <v>468</v>
      </c>
      <c r="G21" s="343">
        <v>780</v>
      </c>
      <c r="H21" s="337"/>
      <c r="I21" s="351"/>
      <c r="J21" s="343"/>
      <c r="K21" s="337"/>
      <c r="L21" s="351"/>
      <c r="M21" s="343"/>
      <c r="N21" s="337"/>
      <c r="O21" s="351"/>
      <c r="P21" s="343"/>
      <c r="Q21" s="337"/>
      <c r="R21" s="119"/>
      <c r="S21" s="120"/>
      <c r="T21" s="183"/>
      <c r="U21" s="17"/>
      <c r="V21" s="662"/>
      <c r="Y21" s="19"/>
      <c r="Z21" s="19"/>
      <c r="AA21" s="19"/>
    </row>
    <row r="22" spans="1:27" ht="13.5" customHeight="1" x14ac:dyDescent="0.15">
      <c r="A22" s="704"/>
      <c r="B22" s="269"/>
      <c r="C22" s="378" t="s">
        <v>593</v>
      </c>
      <c r="D22" s="377">
        <v>210</v>
      </c>
      <c r="E22" s="337"/>
      <c r="F22" s="378"/>
      <c r="G22" s="417"/>
      <c r="H22" s="337"/>
      <c r="I22" s="446" t="s">
        <v>519</v>
      </c>
      <c r="J22" s="447">
        <v>580</v>
      </c>
      <c r="K22" s="448"/>
      <c r="L22" s="378"/>
      <c r="M22" s="417"/>
      <c r="N22" s="337"/>
      <c r="O22" s="378"/>
      <c r="P22" s="377"/>
      <c r="Q22" s="337"/>
      <c r="R22" s="119"/>
      <c r="S22" s="120"/>
      <c r="T22" s="183"/>
      <c r="U22" s="17"/>
      <c r="V22" s="662"/>
      <c r="Y22" s="19"/>
      <c r="Z22" s="19"/>
      <c r="AA22" s="19"/>
    </row>
    <row r="23" spans="1:27" ht="13.5" customHeight="1" x14ac:dyDescent="0.15">
      <c r="A23" s="704"/>
      <c r="B23" s="269"/>
      <c r="C23" s="378" t="s">
        <v>463</v>
      </c>
      <c r="D23" s="377">
        <v>130</v>
      </c>
      <c r="E23" s="337"/>
      <c r="F23" s="378" t="s">
        <v>463</v>
      </c>
      <c r="G23" s="417">
        <v>250</v>
      </c>
      <c r="H23" s="337"/>
      <c r="I23" s="378"/>
      <c r="J23" s="377"/>
      <c r="K23" s="337"/>
      <c r="L23" s="378"/>
      <c r="M23" s="417"/>
      <c r="N23" s="337"/>
      <c r="O23" s="378"/>
      <c r="P23" s="377"/>
      <c r="Q23" s="337"/>
      <c r="R23" s="119"/>
      <c r="S23" s="120"/>
      <c r="T23" s="183"/>
      <c r="U23" s="17"/>
      <c r="V23" s="662"/>
      <c r="Y23" s="19"/>
      <c r="Z23" s="19"/>
      <c r="AA23" s="19"/>
    </row>
    <row r="24" spans="1:27" ht="13.5" customHeight="1" x14ac:dyDescent="0.15">
      <c r="A24" s="704"/>
      <c r="B24" s="269"/>
      <c r="C24" s="378"/>
      <c r="D24" s="377"/>
      <c r="E24" s="337"/>
      <c r="F24" s="378"/>
      <c r="G24" s="417"/>
      <c r="H24" s="337"/>
      <c r="I24" s="378"/>
      <c r="J24" s="377"/>
      <c r="K24" s="337"/>
      <c r="L24" s="378"/>
      <c r="M24" s="417"/>
      <c r="N24" s="337"/>
      <c r="O24" s="378"/>
      <c r="P24" s="377"/>
      <c r="Q24" s="337"/>
      <c r="R24" s="119"/>
      <c r="S24" s="120"/>
      <c r="T24" s="183"/>
      <c r="U24" s="17"/>
      <c r="V24" s="662"/>
      <c r="Y24" s="19"/>
      <c r="Z24" s="19"/>
      <c r="AA24" s="19"/>
    </row>
    <row r="25" spans="1:27" ht="13.5" customHeight="1" x14ac:dyDescent="0.15">
      <c r="A25" s="704"/>
      <c r="B25" s="305"/>
      <c r="C25" s="412" t="s">
        <v>464</v>
      </c>
      <c r="D25" s="377" t="s">
        <v>648</v>
      </c>
      <c r="E25" s="337"/>
      <c r="F25" s="378" t="s">
        <v>464</v>
      </c>
      <c r="G25" s="417" t="s">
        <v>647</v>
      </c>
      <c r="H25" s="337"/>
      <c r="I25" s="378"/>
      <c r="J25" s="377"/>
      <c r="K25" s="337"/>
      <c r="L25" s="378"/>
      <c r="M25" s="417"/>
      <c r="N25" s="337"/>
      <c r="O25" s="378"/>
      <c r="P25" s="393"/>
      <c r="Q25" s="337"/>
      <c r="R25" s="119"/>
      <c r="S25" s="120"/>
      <c r="T25" s="183"/>
      <c r="U25" s="17"/>
      <c r="V25" s="662"/>
    </row>
    <row r="26" spans="1:27" ht="13.5" customHeight="1" x14ac:dyDescent="0.15">
      <c r="A26" s="717"/>
      <c r="B26" s="269">
        <f>SUM(D21:D25,G21:G25,J21:J25,M21:M25,P21:P25,S21:S26)</f>
        <v>2300</v>
      </c>
      <c r="C26" s="392"/>
      <c r="D26" s="393">
        <v>0</v>
      </c>
      <c r="E26" s="333"/>
      <c r="F26" s="378"/>
      <c r="G26" s="417"/>
      <c r="H26" s="333"/>
      <c r="I26" s="392"/>
      <c r="J26" s="393">
        <v>0</v>
      </c>
      <c r="K26" s="333"/>
      <c r="L26" s="392"/>
      <c r="M26" s="393">
        <v>0</v>
      </c>
      <c r="N26" s="333"/>
      <c r="O26" s="392"/>
      <c r="P26" s="344">
        <v>0</v>
      </c>
      <c r="Q26" s="333"/>
      <c r="R26" s="119"/>
      <c r="S26" s="114"/>
      <c r="T26" s="359"/>
      <c r="U26" s="17"/>
      <c r="V26" s="662"/>
    </row>
    <row r="27" spans="1:27" ht="13.5" customHeight="1" thickBot="1" x14ac:dyDescent="0.2">
      <c r="A27" s="619">
        <f>SUM(D27,G27,J27,M27,P27,S27)</f>
        <v>7640</v>
      </c>
      <c r="B27" s="621"/>
      <c r="C27" s="202" t="s">
        <v>182</v>
      </c>
      <c r="D27" s="203">
        <f>SUM(D9:D26)</f>
        <v>2050</v>
      </c>
      <c r="E27" s="357">
        <f>SUM(E9:E25)</f>
        <v>0</v>
      </c>
      <c r="F27" s="202" t="s">
        <v>45</v>
      </c>
      <c r="G27" s="203">
        <f>SUM(G9:G26)</f>
        <v>2060</v>
      </c>
      <c r="H27" s="357">
        <f>SUM(H9:H26)</f>
        <v>0</v>
      </c>
      <c r="I27" s="202" t="s">
        <v>41</v>
      </c>
      <c r="J27" s="203">
        <f>SUM(J9:J26)</f>
        <v>2270</v>
      </c>
      <c r="K27" s="357">
        <f>SUM(K9:K26)</f>
        <v>0</v>
      </c>
      <c r="L27" s="202" t="s">
        <v>42</v>
      </c>
      <c r="M27" s="203">
        <f>SUM(M9:M26)</f>
        <v>1260</v>
      </c>
      <c r="N27" s="357">
        <f>SUM(N9:N26)</f>
        <v>0</v>
      </c>
      <c r="O27" s="202"/>
      <c r="P27" s="203">
        <f>SUM(P9:P26)</f>
        <v>0</v>
      </c>
      <c r="Q27" s="357">
        <f>SUM(Q9:Q26)</f>
        <v>0</v>
      </c>
      <c r="R27" s="202"/>
      <c r="S27" s="203">
        <f>SUM(S9:S26)</f>
        <v>0</v>
      </c>
      <c r="T27" s="357">
        <f>SUM(T9:T26)</f>
        <v>0</v>
      </c>
      <c r="U27" s="17"/>
      <c r="V27" s="662"/>
      <c r="Y27" s="19"/>
      <c r="Z27" s="19"/>
      <c r="AA27" s="19"/>
    </row>
    <row r="28" spans="1:27" ht="13.5" customHeight="1" thickBot="1" x14ac:dyDescent="0.2">
      <c r="A28" s="619">
        <f>SUM(D28,G28,J28,M28,P28,S28)</f>
        <v>48060</v>
      </c>
      <c r="B28" s="621"/>
      <c r="C28" s="202" t="s">
        <v>179</v>
      </c>
      <c r="D28" s="203">
        <f>SUM(山口9!D54,山口10!D27)</f>
        <v>6070</v>
      </c>
      <c r="E28" s="357">
        <f>SUM(山口9!E54,山口10!E27)</f>
        <v>0</v>
      </c>
      <c r="F28" s="202" t="s">
        <v>179</v>
      </c>
      <c r="G28" s="203">
        <f>SUM(山口9!G54,山口10!G27)</f>
        <v>15000</v>
      </c>
      <c r="H28" s="357">
        <f>SUM(山口9!H54,山口10!H27)</f>
        <v>0</v>
      </c>
      <c r="I28" s="202" t="s">
        <v>179</v>
      </c>
      <c r="J28" s="203">
        <f>SUM(山口9!J54,山口10!J27)</f>
        <v>14800</v>
      </c>
      <c r="K28" s="357">
        <f>SUM(山口9!K54,山口10!K27)</f>
        <v>0</v>
      </c>
      <c r="L28" s="202" t="s">
        <v>179</v>
      </c>
      <c r="M28" s="203">
        <f>SUM(山口9!M54,山口10!M27)</f>
        <v>12190</v>
      </c>
      <c r="N28" s="357">
        <f>SUM(山口9!N54,山口10!N27)</f>
        <v>0</v>
      </c>
      <c r="O28" s="202"/>
      <c r="P28" s="203">
        <f>SUM(山口9!P54,山口10!P27)</f>
        <v>0</v>
      </c>
      <c r="Q28" s="357">
        <f>SUM(Q27,山口9!Q54)</f>
        <v>0</v>
      </c>
      <c r="R28" s="202"/>
      <c r="S28" s="203">
        <f>SUM(山口9!S54,山口10!S27)</f>
        <v>0</v>
      </c>
      <c r="T28" s="357">
        <f>SUM(山口9!T54,山口10!T27)</f>
        <v>0</v>
      </c>
      <c r="U28" s="17"/>
      <c r="V28" s="662"/>
      <c r="Y28" s="19"/>
      <c r="Z28" s="19"/>
      <c r="AA28" s="19"/>
    </row>
    <row r="29" spans="1:27" ht="13.5" customHeight="1" x14ac:dyDescent="0.15">
      <c r="A29" s="127"/>
      <c r="B29" s="128"/>
      <c r="C29" s="129"/>
      <c r="D29" s="130"/>
      <c r="E29" s="366"/>
      <c r="F29" s="129"/>
      <c r="G29" s="130"/>
      <c r="H29" s="367"/>
      <c r="I29" s="221"/>
      <c r="J29" s="222"/>
      <c r="K29" s="367"/>
      <c r="L29" s="221"/>
      <c r="M29" s="222"/>
      <c r="N29" s="367"/>
      <c r="O29" s="221"/>
      <c r="P29" s="222"/>
      <c r="Q29" s="367"/>
      <c r="R29" s="223"/>
      <c r="S29" s="222"/>
      <c r="T29" s="368"/>
      <c r="U29" s="17"/>
      <c r="V29" s="662"/>
      <c r="Y29" s="19"/>
      <c r="Z29" s="19"/>
      <c r="AA29" s="19"/>
    </row>
    <row r="30" spans="1:27" ht="13.5" customHeight="1" x14ac:dyDescent="0.15">
      <c r="A30" s="741" t="s">
        <v>180</v>
      </c>
      <c r="B30" s="742"/>
      <c r="C30" s="124"/>
      <c r="D30" s="121">
        <v>0</v>
      </c>
      <c r="E30" s="356"/>
      <c r="F30" s="131" t="s">
        <v>172</v>
      </c>
      <c r="G30" s="132">
        <v>720</v>
      </c>
      <c r="H30" s="356"/>
      <c r="I30" s="131" t="s">
        <v>172</v>
      </c>
      <c r="J30" s="132">
        <v>1510</v>
      </c>
      <c r="K30" s="356"/>
      <c r="L30" s="131" t="s">
        <v>172</v>
      </c>
      <c r="M30" s="132">
        <v>1890</v>
      </c>
      <c r="N30" s="356"/>
      <c r="O30" s="131"/>
      <c r="P30" s="132"/>
      <c r="Q30" s="356"/>
      <c r="R30" s="131"/>
      <c r="S30" s="132"/>
      <c r="T30" s="356"/>
      <c r="U30" s="17"/>
      <c r="V30" s="662"/>
      <c r="Y30" s="19"/>
      <c r="Z30" s="19"/>
      <c r="AA30" s="19"/>
    </row>
    <row r="31" spans="1:27" ht="13.5" customHeight="1" x14ac:dyDescent="0.15">
      <c r="A31" s="743"/>
      <c r="B31" s="744"/>
      <c r="C31" s="72"/>
      <c r="D31" s="18">
        <v>0</v>
      </c>
      <c r="E31" s="183"/>
      <c r="F31" s="106" t="s">
        <v>173</v>
      </c>
      <c r="G31" s="107">
        <v>250</v>
      </c>
      <c r="H31" s="183"/>
      <c r="I31" s="106" t="s">
        <v>174</v>
      </c>
      <c r="J31" s="107">
        <v>460</v>
      </c>
      <c r="K31" s="183"/>
      <c r="L31" s="106" t="s">
        <v>173</v>
      </c>
      <c r="M31" s="107">
        <v>220</v>
      </c>
      <c r="N31" s="183"/>
      <c r="O31" s="106" t="s">
        <v>604</v>
      </c>
      <c r="P31" s="107">
        <v>40</v>
      </c>
      <c r="Q31" s="183"/>
      <c r="R31" s="113"/>
      <c r="S31" s="107"/>
      <c r="T31" s="183"/>
      <c r="U31" s="17"/>
      <c r="V31" s="662"/>
      <c r="Y31" s="19"/>
      <c r="Z31" s="19"/>
      <c r="AA31" s="19"/>
    </row>
    <row r="32" spans="1:27" ht="13.5" customHeight="1" x14ac:dyDescent="0.15">
      <c r="A32" s="743"/>
      <c r="B32" s="744"/>
      <c r="C32" s="72"/>
      <c r="D32" s="18">
        <v>0</v>
      </c>
      <c r="E32" s="183"/>
      <c r="F32" s="106" t="s">
        <v>175</v>
      </c>
      <c r="G32" s="107">
        <v>1460</v>
      </c>
      <c r="H32" s="183"/>
      <c r="I32" s="106" t="s">
        <v>603</v>
      </c>
      <c r="J32" s="107">
        <v>1570</v>
      </c>
      <c r="K32" s="183"/>
      <c r="L32" s="106" t="s">
        <v>175</v>
      </c>
      <c r="M32" s="107">
        <v>1700</v>
      </c>
      <c r="N32" s="183"/>
      <c r="O32" s="106"/>
      <c r="P32" s="107"/>
      <c r="Q32" s="183"/>
      <c r="R32" s="208"/>
      <c r="S32" s="107"/>
      <c r="T32" s="183"/>
      <c r="U32" s="17"/>
      <c r="V32" s="662"/>
      <c r="Y32" s="19"/>
      <c r="Z32" s="19"/>
      <c r="AA32" s="19"/>
    </row>
    <row r="33" spans="1:27" ht="13.5" customHeight="1" x14ac:dyDescent="0.15">
      <c r="A33" s="743"/>
      <c r="B33" s="744"/>
      <c r="C33" s="72"/>
      <c r="D33" s="18">
        <v>0</v>
      </c>
      <c r="E33" s="183"/>
      <c r="F33" s="106" t="s">
        <v>177</v>
      </c>
      <c r="G33" s="107">
        <v>2010</v>
      </c>
      <c r="H33" s="183"/>
      <c r="I33" s="106" t="s">
        <v>177</v>
      </c>
      <c r="J33" s="107">
        <v>2580</v>
      </c>
      <c r="K33" s="183"/>
      <c r="L33" s="106" t="s">
        <v>177</v>
      </c>
      <c r="M33" s="107">
        <v>3100</v>
      </c>
      <c r="N33" s="183"/>
      <c r="O33" s="106" t="s">
        <v>602</v>
      </c>
      <c r="P33" s="107">
        <v>30</v>
      </c>
      <c r="Q33" s="183"/>
      <c r="R33" s="208"/>
      <c r="S33" s="107"/>
      <c r="T33" s="183"/>
      <c r="U33" s="17"/>
      <c r="V33" s="662"/>
      <c r="Y33" s="19"/>
      <c r="Z33" s="19"/>
      <c r="AA33" s="19"/>
    </row>
    <row r="34" spans="1:27" ht="13.5" customHeight="1" x14ac:dyDescent="0.15">
      <c r="A34" s="743"/>
      <c r="B34" s="744"/>
      <c r="C34" s="72"/>
      <c r="D34" s="18">
        <v>0</v>
      </c>
      <c r="E34" s="183"/>
      <c r="F34" s="106" t="s">
        <v>602</v>
      </c>
      <c r="G34" s="107">
        <v>240</v>
      </c>
      <c r="H34" s="183"/>
      <c r="I34" s="106" t="s">
        <v>178</v>
      </c>
      <c r="J34" s="107">
        <v>500</v>
      </c>
      <c r="K34" s="183"/>
      <c r="L34" s="106" t="s">
        <v>652</v>
      </c>
      <c r="M34" s="107">
        <v>1120</v>
      </c>
      <c r="N34" s="183"/>
      <c r="O34" s="106"/>
      <c r="P34" s="107"/>
      <c r="Q34" s="183"/>
      <c r="R34" s="208"/>
      <c r="S34" s="107"/>
      <c r="T34" s="183"/>
      <c r="U34" s="17"/>
      <c r="V34" s="662"/>
      <c r="Y34" s="19"/>
      <c r="Z34" s="19"/>
      <c r="AA34" s="19"/>
    </row>
    <row r="35" spans="1:27" ht="13.5" customHeight="1" x14ac:dyDescent="0.15">
      <c r="A35" s="743"/>
      <c r="B35" s="744"/>
      <c r="C35" s="72"/>
      <c r="D35" s="18">
        <v>0</v>
      </c>
      <c r="E35" s="183"/>
      <c r="F35" s="106" t="s">
        <v>176</v>
      </c>
      <c r="G35" s="107">
        <v>200</v>
      </c>
      <c r="H35" s="183"/>
      <c r="I35" s="106"/>
      <c r="J35" s="107">
        <v>0</v>
      </c>
      <c r="K35" s="183"/>
      <c r="L35" s="106"/>
      <c r="M35" s="107"/>
      <c r="N35" s="183"/>
      <c r="O35" s="106"/>
      <c r="P35" s="107">
        <v>0</v>
      </c>
      <c r="Q35" s="183"/>
      <c r="R35" s="106"/>
      <c r="S35" s="107"/>
      <c r="T35" s="183"/>
      <c r="U35" s="17"/>
      <c r="V35" s="662"/>
      <c r="Y35" s="19"/>
      <c r="Z35" s="19"/>
      <c r="AA35" s="19"/>
    </row>
    <row r="36" spans="1:27" ht="13.5" customHeight="1" x14ac:dyDescent="0.15">
      <c r="A36" s="743"/>
      <c r="B36" s="744"/>
      <c r="C36" s="72"/>
      <c r="D36" s="18">
        <v>0</v>
      </c>
      <c r="E36" s="183"/>
      <c r="F36" s="106"/>
      <c r="G36" s="107"/>
      <c r="H36" s="183"/>
      <c r="I36" s="106"/>
      <c r="J36" s="107"/>
      <c r="K36" s="183"/>
      <c r="L36" s="106"/>
      <c r="M36" s="107"/>
      <c r="N36" s="183"/>
      <c r="O36" s="106"/>
      <c r="P36" s="107">
        <v>0</v>
      </c>
      <c r="Q36" s="183"/>
      <c r="R36" s="106"/>
      <c r="S36" s="107"/>
      <c r="T36" s="183"/>
      <c r="U36" s="17"/>
      <c r="V36" s="662"/>
      <c r="Y36" s="19"/>
      <c r="Z36" s="19"/>
      <c r="AA36" s="19"/>
    </row>
    <row r="37" spans="1:27" ht="13.5" customHeight="1" x14ac:dyDescent="0.15">
      <c r="A37" s="743"/>
      <c r="B37" s="744"/>
      <c r="C37" s="72"/>
      <c r="D37" s="18">
        <v>0</v>
      </c>
      <c r="E37" s="183"/>
      <c r="F37" s="106"/>
      <c r="G37" s="107"/>
      <c r="H37" s="183"/>
      <c r="I37" s="106"/>
      <c r="J37" s="107"/>
      <c r="K37" s="183"/>
      <c r="L37" s="106"/>
      <c r="M37" s="107"/>
      <c r="N37" s="183"/>
      <c r="O37" s="106"/>
      <c r="P37" s="107"/>
      <c r="Q37" s="183"/>
      <c r="R37" s="106"/>
      <c r="S37" s="107"/>
      <c r="T37" s="183"/>
      <c r="U37" s="17"/>
      <c r="V37" s="662"/>
      <c r="Y37" s="19"/>
      <c r="Z37" s="19"/>
      <c r="AA37" s="19"/>
    </row>
    <row r="38" spans="1:27" ht="13.5" customHeight="1" x14ac:dyDescent="0.15">
      <c r="A38" s="743"/>
      <c r="B38" s="744"/>
      <c r="C38" s="72"/>
      <c r="D38" s="18">
        <v>0</v>
      </c>
      <c r="E38" s="183"/>
      <c r="F38" s="106"/>
      <c r="G38" s="107"/>
      <c r="H38" s="183"/>
      <c r="I38" s="106"/>
      <c r="J38" s="107"/>
      <c r="K38" s="183"/>
      <c r="L38" s="106"/>
      <c r="M38" s="107"/>
      <c r="N38" s="183"/>
      <c r="O38" s="106"/>
      <c r="P38" s="107"/>
      <c r="Q38" s="183"/>
      <c r="R38" s="106"/>
      <c r="S38" s="107"/>
      <c r="T38" s="183"/>
      <c r="U38" s="17"/>
      <c r="V38" s="662"/>
      <c r="Y38" s="19"/>
      <c r="Z38" s="19"/>
      <c r="AA38" s="19"/>
    </row>
    <row r="39" spans="1:27" ht="13.5" customHeight="1" x14ac:dyDescent="0.15">
      <c r="A39" s="743"/>
      <c r="B39" s="744"/>
      <c r="C39" s="72"/>
      <c r="D39" s="18">
        <v>0</v>
      </c>
      <c r="E39" s="183"/>
      <c r="F39" s="106"/>
      <c r="G39" s="107"/>
      <c r="H39" s="183"/>
      <c r="I39" s="106"/>
      <c r="J39" s="107"/>
      <c r="K39" s="183"/>
      <c r="L39" s="106"/>
      <c r="M39" s="107"/>
      <c r="N39" s="183"/>
      <c r="O39" s="106"/>
      <c r="P39" s="107"/>
      <c r="Q39" s="183"/>
      <c r="R39" s="208"/>
      <c r="S39" s="107"/>
      <c r="T39" s="183"/>
      <c r="U39" s="17"/>
      <c r="V39" s="662"/>
      <c r="Y39" s="19"/>
      <c r="Z39" s="19"/>
      <c r="AA39" s="19"/>
    </row>
    <row r="40" spans="1:27" ht="13.5" customHeight="1" x14ac:dyDescent="0.15">
      <c r="A40" s="743"/>
      <c r="B40" s="744"/>
      <c r="C40" s="72"/>
      <c r="D40" s="18">
        <v>0</v>
      </c>
      <c r="E40" s="183"/>
      <c r="F40" s="106"/>
      <c r="G40" s="107"/>
      <c r="H40" s="183"/>
      <c r="I40" s="106"/>
      <c r="J40" s="107"/>
      <c r="K40" s="183"/>
      <c r="L40" s="106"/>
      <c r="M40" s="107"/>
      <c r="N40" s="183"/>
      <c r="O40" s="106"/>
      <c r="P40" s="107">
        <v>0</v>
      </c>
      <c r="Q40" s="183"/>
      <c r="R40" s="106"/>
      <c r="S40" s="107"/>
      <c r="T40" s="183"/>
      <c r="U40" s="17"/>
      <c r="V40" s="662"/>
      <c r="Y40" s="19"/>
      <c r="Z40" s="19"/>
      <c r="AA40" s="19"/>
    </row>
    <row r="41" spans="1:27" ht="13.5" customHeight="1" x14ac:dyDescent="0.15">
      <c r="A41" s="743"/>
      <c r="B41" s="744"/>
      <c r="C41" s="72"/>
      <c r="D41" s="18">
        <v>0</v>
      </c>
      <c r="E41" s="183"/>
      <c r="F41" s="106"/>
      <c r="G41" s="107"/>
      <c r="H41" s="183"/>
      <c r="I41" s="106"/>
      <c r="J41" s="107"/>
      <c r="K41" s="183"/>
      <c r="L41" s="106"/>
      <c r="M41" s="107"/>
      <c r="N41" s="183"/>
      <c r="O41" s="106"/>
      <c r="P41" s="107"/>
      <c r="Q41" s="183"/>
      <c r="R41" s="106"/>
      <c r="S41" s="107"/>
      <c r="T41" s="183"/>
      <c r="U41" s="17"/>
      <c r="V41" s="662"/>
      <c r="Y41" s="19"/>
      <c r="Z41" s="19"/>
      <c r="AA41" s="19"/>
    </row>
    <row r="42" spans="1:27" ht="13.5" customHeight="1" x14ac:dyDescent="0.15">
      <c r="A42" s="743"/>
      <c r="B42" s="744"/>
      <c r="C42" s="72"/>
      <c r="D42" s="18">
        <v>0</v>
      </c>
      <c r="E42" s="183"/>
      <c r="F42" s="106"/>
      <c r="G42" s="107"/>
      <c r="H42" s="183"/>
      <c r="I42" s="106"/>
      <c r="J42" s="107"/>
      <c r="K42" s="183"/>
      <c r="L42" s="106"/>
      <c r="M42" s="107"/>
      <c r="N42" s="183"/>
      <c r="O42" s="106"/>
      <c r="P42" s="107">
        <v>0</v>
      </c>
      <c r="Q42" s="183"/>
      <c r="R42" s="106"/>
      <c r="S42" s="107"/>
      <c r="T42" s="183"/>
      <c r="U42" s="17"/>
      <c r="V42" s="662"/>
      <c r="Y42" s="19"/>
      <c r="Z42" s="19"/>
      <c r="AA42" s="19"/>
    </row>
    <row r="43" spans="1:27" ht="13.5" customHeight="1" x14ac:dyDescent="0.15">
      <c r="A43" s="74"/>
      <c r="B43" s="73"/>
      <c r="C43" s="72"/>
      <c r="D43" s="18">
        <v>0</v>
      </c>
      <c r="E43" s="183"/>
      <c r="F43" s="106"/>
      <c r="G43" s="107">
        <v>0</v>
      </c>
      <c r="H43" s="183"/>
      <c r="I43" s="106"/>
      <c r="J43" s="107"/>
      <c r="K43" s="183"/>
      <c r="L43" s="106"/>
      <c r="M43" s="107"/>
      <c r="N43" s="183"/>
      <c r="O43" s="106"/>
      <c r="P43" s="107">
        <v>0</v>
      </c>
      <c r="Q43" s="183"/>
      <c r="R43" s="106"/>
      <c r="S43" s="107"/>
      <c r="T43" s="183"/>
      <c r="U43" s="17"/>
      <c r="V43" s="662"/>
      <c r="Y43" s="19"/>
      <c r="Z43" s="19"/>
      <c r="AA43" s="19"/>
    </row>
    <row r="44" spans="1:27" ht="13.5" customHeight="1" thickBot="1" x14ac:dyDescent="0.2">
      <c r="A44" s="779">
        <f>SUM(D44,G44,J44,M44,P44,S44)</f>
        <v>19600</v>
      </c>
      <c r="B44" s="780"/>
      <c r="C44" s="3"/>
      <c r="D44" s="20"/>
      <c r="E44" s="369"/>
      <c r="F44" s="3" t="s">
        <v>45</v>
      </c>
      <c r="G44" s="20">
        <f>SUM(G30:G43)</f>
        <v>4880</v>
      </c>
      <c r="H44" s="369">
        <f>SUM(H30:H43)</f>
        <v>0</v>
      </c>
      <c r="I44" s="3" t="s">
        <v>41</v>
      </c>
      <c r="J44" s="20">
        <f>SUM(J30:J43)</f>
        <v>6620</v>
      </c>
      <c r="K44" s="369">
        <f>SUM(K30:K43)</f>
        <v>0</v>
      </c>
      <c r="L44" s="3" t="s">
        <v>42</v>
      </c>
      <c r="M44" s="20">
        <f>SUM(M30:M43)</f>
        <v>8030</v>
      </c>
      <c r="N44" s="369">
        <f>SUM(N30:N43)</f>
        <v>0</v>
      </c>
      <c r="O44" s="3" t="s">
        <v>188</v>
      </c>
      <c r="P44" s="20">
        <f>SUM(P30:P43)</f>
        <v>70</v>
      </c>
      <c r="Q44" s="369">
        <f>SUM(Q30:Q43)</f>
        <v>0</v>
      </c>
      <c r="R44" s="3"/>
      <c r="S44" s="20">
        <f>SUM(S30:S43)</f>
        <v>0</v>
      </c>
      <c r="T44" s="369">
        <f>SUM(T30:T43)</f>
        <v>0</v>
      </c>
      <c r="U44" s="17"/>
      <c r="V44" s="662"/>
      <c r="Y44" s="19"/>
      <c r="Z44" s="19"/>
      <c r="AA44" s="19"/>
    </row>
    <row r="45" spans="1:27" ht="13.5" customHeight="1" x14ac:dyDescent="0.15">
      <c r="A45" s="70"/>
      <c r="B45" s="71"/>
      <c r="C45" s="2"/>
      <c r="D45" s="21"/>
      <c r="E45" s="370"/>
      <c r="F45" s="2"/>
      <c r="G45" s="21"/>
      <c r="H45" s="370"/>
      <c r="I45" s="2"/>
      <c r="J45" s="21"/>
      <c r="K45" s="370"/>
      <c r="L45" s="2"/>
      <c r="M45" s="21"/>
      <c r="N45" s="370"/>
      <c r="O45" s="2"/>
      <c r="P45" s="21"/>
      <c r="Q45" s="370"/>
      <c r="R45" s="27"/>
      <c r="S45" s="21"/>
      <c r="T45" s="371"/>
      <c r="U45" s="17"/>
      <c r="V45" s="662"/>
      <c r="Y45" s="19"/>
      <c r="Z45" s="19"/>
      <c r="AA45" s="19"/>
    </row>
    <row r="46" spans="1:27" ht="13.5" customHeight="1" x14ac:dyDescent="0.15">
      <c r="A46" s="74"/>
      <c r="B46" s="73"/>
      <c r="C46" s="72"/>
      <c r="D46" s="18">
        <v>0</v>
      </c>
      <c r="E46" s="183"/>
      <c r="F46" s="106"/>
      <c r="G46" s="107">
        <v>0</v>
      </c>
      <c r="H46" s="183"/>
      <c r="I46" s="106"/>
      <c r="J46" s="107">
        <v>0</v>
      </c>
      <c r="K46" s="183"/>
      <c r="L46" s="106"/>
      <c r="M46" s="107">
        <v>0</v>
      </c>
      <c r="N46" s="183"/>
      <c r="O46" s="106"/>
      <c r="P46" s="107">
        <v>0</v>
      </c>
      <c r="Q46" s="183"/>
      <c r="R46" s="106"/>
      <c r="S46" s="107">
        <v>0</v>
      </c>
      <c r="T46" s="183"/>
      <c r="U46" s="17"/>
      <c r="V46" s="662"/>
      <c r="Y46" s="19"/>
      <c r="Z46" s="19"/>
      <c r="AA46" s="19"/>
    </row>
    <row r="47" spans="1:27" ht="13.5" customHeight="1" x14ac:dyDescent="0.15">
      <c r="A47" s="74"/>
      <c r="B47" s="73"/>
      <c r="C47" s="72"/>
      <c r="D47" s="18">
        <v>0</v>
      </c>
      <c r="E47" s="183"/>
      <c r="F47" s="106"/>
      <c r="G47" s="107">
        <v>0</v>
      </c>
      <c r="H47" s="183"/>
      <c r="I47" s="106"/>
      <c r="J47" s="107">
        <v>0</v>
      </c>
      <c r="K47" s="183"/>
      <c r="L47" s="106"/>
      <c r="M47" s="107">
        <v>0</v>
      </c>
      <c r="N47" s="183"/>
      <c r="O47" s="106"/>
      <c r="P47" s="107">
        <v>0</v>
      </c>
      <c r="Q47" s="183"/>
      <c r="R47" s="106"/>
      <c r="S47" s="107">
        <v>0</v>
      </c>
      <c r="T47" s="183"/>
      <c r="U47" s="17"/>
      <c r="V47" s="662"/>
      <c r="Y47" s="19"/>
      <c r="Z47" s="19"/>
      <c r="AA47" s="19"/>
    </row>
    <row r="48" spans="1:27" ht="13.5" customHeight="1" x14ac:dyDescent="0.15">
      <c r="A48" s="74"/>
      <c r="B48" s="73"/>
      <c r="C48" s="72"/>
      <c r="D48" s="18">
        <v>0</v>
      </c>
      <c r="E48" s="183"/>
      <c r="F48" s="106"/>
      <c r="G48" s="107">
        <v>0</v>
      </c>
      <c r="H48" s="183"/>
      <c r="I48" s="106"/>
      <c r="J48" s="107">
        <v>0</v>
      </c>
      <c r="K48" s="183"/>
      <c r="L48" s="106"/>
      <c r="M48" s="107">
        <v>0</v>
      </c>
      <c r="N48" s="183"/>
      <c r="O48" s="106"/>
      <c r="P48" s="107">
        <v>0</v>
      </c>
      <c r="Q48" s="183"/>
      <c r="R48" s="106"/>
      <c r="S48" s="107">
        <v>0</v>
      </c>
      <c r="T48" s="183"/>
      <c r="U48" s="17"/>
      <c r="V48" s="662"/>
      <c r="Y48" s="19"/>
      <c r="Z48" s="19"/>
      <c r="AA48" s="19"/>
    </row>
    <row r="49" spans="1:27" ht="13.5" customHeight="1" x14ac:dyDescent="0.15">
      <c r="A49" s="74"/>
      <c r="B49" s="73"/>
      <c r="C49" s="72"/>
      <c r="D49" s="18">
        <v>0</v>
      </c>
      <c r="E49" s="183"/>
      <c r="F49" s="106"/>
      <c r="G49" s="107">
        <v>0</v>
      </c>
      <c r="H49" s="183"/>
      <c r="I49" s="106"/>
      <c r="J49" s="107">
        <v>0</v>
      </c>
      <c r="K49" s="183"/>
      <c r="L49" s="106"/>
      <c r="M49" s="107">
        <v>0</v>
      </c>
      <c r="N49" s="183"/>
      <c r="O49" s="106"/>
      <c r="P49" s="107">
        <v>0</v>
      </c>
      <c r="Q49" s="183"/>
      <c r="R49" s="106"/>
      <c r="S49" s="107">
        <v>0</v>
      </c>
      <c r="T49" s="183"/>
      <c r="U49" s="17"/>
      <c r="V49" s="662"/>
      <c r="Y49" s="19"/>
      <c r="Z49" s="19"/>
      <c r="AA49" s="19"/>
    </row>
    <row r="50" spans="1:27" ht="13.5" customHeight="1" x14ac:dyDescent="0.15">
      <c r="A50" s="74"/>
      <c r="B50" s="73"/>
      <c r="C50" s="72"/>
      <c r="D50" s="18">
        <v>0</v>
      </c>
      <c r="E50" s="183"/>
      <c r="F50" s="106"/>
      <c r="G50" s="107">
        <v>0</v>
      </c>
      <c r="H50" s="183"/>
      <c r="I50" s="106"/>
      <c r="J50" s="107">
        <v>0</v>
      </c>
      <c r="K50" s="183"/>
      <c r="L50" s="106"/>
      <c r="M50" s="107">
        <v>0</v>
      </c>
      <c r="N50" s="183"/>
      <c r="O50" s="106"/>
      <c r="P50" s="107">
        <v>0</v>
      </c>
      <c r="Q50" s="183"/>
      <c r="R50" s="106"/>
      <c r="S50" s="107">
        <v>0</v>
      </c>
      <c r="T50" s="183"/>
      <c r="U50" s="17"/>
      <c r="V50" s="662"/>
      <c r="Y50" s="19"/>
      <c r="Z50" s="19"/>
      <c r="AA50" s="19"/>
    </row>
    <row r="51" spans="1:27" ht="13.5" customHeight="1" x14ac:dyDescent="0.15">
      <c r="A51" s="74"/>
      <c r="B51" s="73"/>
      <c r="C51" s="72"/>
      <c r="D51" s="18">
        <v>0</v>
      </c>
      <c r="E51" s="183"/>
      <c r="F51" s="106"/>
      <c r="G51" s="107">
        <v>0</v>
      </c>
      <c r="H51" s="183"/>
      <c r="I51" s="106"/>
      <c r="J51" s="107">
        <v>0</v>
      </c>
      <c r="K51" s="183"/>
      <c r="L51" s="106"/>
      <c r="M51" s="107">
        <v>0</v>
      </c>
      <c r="N51" s="183"/>
      <c r="O51" s="106"/>
      <c r="P51" s="107">
        <v>0</v>
      </c>
      <c r="Q51" s="183"/>
      <c r="R51" s="106"/>
      <c r="S51" s="107">
        <v>0</v>
      </c>
      <c r="T51" s="183"/>
      <c r="U51" s="17"/>
      <c r="V51" s="662"/>
      <c r="Y51" s="19"/>
      <c r="Z51" s="19"/>
      <c r="AA51" s="19"/>
    </row>
    <row r="52" spans="1:27" ht="13.5" customHeight="1" thickBot="1" x14ac:dyDescent="0.2">
      <c r="A52" s="74"/>
      <c r="B52" s="73"/>
      <c r="C52" s="72"/>
      <c r="D52" s="18">
        <v>0</v>
      </c>
      <c r="E52" s="183"/>
      <c r="F52" s="106"/>
      <c r="G52" s="107">
        <v>0</v>
      </c>
      <c r="H52" s="183"/>
      <c r="I52" s="106"/>
      <c r="J52" s="107">
        <v>0</v>
      </c>
      <c r="K52" s="183"/>
      <c r="L52" s="106"/>
      <c r="M52" s="107">
        <v>0</v>
      </c>
      <c r="N52" s="183"/>
      <c r="O52" s="106"/>
      <c r="P52" s="107">
        <v>0</v>
      </c>
      <c r="Q52" s="183"/>
      <c r="R52" s="106"/>
      <c r="S52" s="107">
        <v>0</v>
      </c>
      <c r="T52" s="183"/>
      <c r="U52" s="17"/>
      <c r="V52" s="662"/>
      <c r="Y52" s="19"/>
      <c r="Z52" s="19"/>
      <c r="AA52" s="19"/>
    </row>
    <row r="53" spans="1:27" ht="13.5" customHeight="1" x14ac:dyDescent="0.15">
      <c r="A53" s="70"/>
      <c r="B53" s="71"/>
      <c r="C53" s="2"/>
      <c r="D53" s="21">
        <v>0</v>
      </c>
      <c r="E53" s="370"/>
      <c r="F53" s="2"/>
      <c r="G53" s="21"/>
      <c r="H53" s="370"/>
      <c r="I53" s="2"/>
      <c r="J53" s="21"/>
      <c r="K53" s="370"/>
      <c r="L53" s="2"/>
      <c r="M53" s="21"/>
      <c r="N53" s="370"/>
      <c r="O53" s="2"/>
      <c r="P53" s="21"/>
      <c r="Q53" s="370"/>
      <c r="R53" s="27"/>
      <c r="S53" s="21">
        <v>0</v>
      </c>
      <c r="T53" s="371"/>
      <c r="U53" s="17"/>
      <c r="V53" s="662"/>
      <c r="Y53" s="19"/>
      <c r="Z53" s="19"/>
      <c r="AA53" s="19"/>
    </row>
    <row r="54" spans="1:27" ht="13.5" customHeight="1" thickBot="1" x14ac:dyDescent="0.2">
      <c r="A54" s="777">
        <f>SUM(D54,G54,J54,M54,P54,S54)</f>
        <v>27240</v>
      </c>
      <c r="B54" s="778"/>
      <c r="C54" s="3" t="s">
        <v>181</v>
      </c>
      <c r="D54" s="20">
        <f>SUM(D27,D44)</f>
        <v>2050</v>
      </c>
      <c r="E54" s="369">
        <f>SUM(E27,E44)</f>
        <v>0</v>
      </c>
      <c r="F54" s="3" t="s">
        <v>181</v>
      </c>
      <c r="G54" s="20">
        <f>SUM(G27,G44)</f>
        <v>6940</v>
      </c>
      <c r="H54" s="369">
        <f>SUM(H27,H44)</f>
        <v>0</v>
      </c>
      <c r="I54" s="3" t="s">
        <v>181</v>
      </c>
      <c r="J54" s="20">
        <f>SUM(J27,J44)</f>
        <v>8890</v>
      </c>
      <c r="K54" s="369">
        <f>SUM(K27,K44)</f>
        <v>0</v>
      </c>
      <c r="L54" s="3" t="s">
        <v>181</v>
      </c>
      <c r="M54" s="20">
        <f>SUM(M27,M44)</f>
        <v>9290</v>
      </c>
      <c r="N54" s="369">
        <f>SUM(N27,N44)</f>
        <v>0</v>
      </c>
      <c r="O54" s="3" t="s">
        <v>181</v>
      </c>
      <c r="P54" s="20">
        <f>SUM(P27,P44)</f>
        <v>70</v>
      </c>
      <c r="Q54" s="369">
        <f>SUM(Q27,Q44)</f>
        <v>0</v>
      </c>
      <c r="R54" s="3" t="s">
        <v>181</v>
      </c>
      <c r="S54" s="20">
        <f>SUM(S27,S44)</f>
        <v>0</v>
      </c>
      <c r="T54" s="369">
        <f>SUM(T27,T44)</f>
        <v>0</v>
      </c>
      <c r="U54" s="17"/>
      <c r="V54" s="662"/>
    </row>
    <row r="55" spans="1:27" ht="13.5" customHeight="1" x14ac:dyDescent="0.15">
      <c r="A55" s="23"/>
      <c r="B55" s="23"/>
      <c r="C55" s="2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8"/>
      <c r="S55" s="25"/>
      <c r="T55" s="25"/>
    </row>
    <row r="56" spans="1:27" ht="17.25" customHeight="1" x14ac:dyDescent="0.15">
      <c r="A56" s="26"/>
      <c r="B56" s="26"/>
      <c r="C56" s="95" t="s">
        <v>114</v>
      </c>
      <c r="D56" s="19"/>
      <c r="E56" s="382" t="s">
        <v>639</v>
      </c>
      <c r="F56" s="382">
        <f>$M$3*0.3</f>
        <v>0</v>
      </c>
      <c r="G56" s="19"/>
      <c r="H56" s="391" t="s">
        <v>642</v>
      </c>
      <c r="I56" s="390">
        <f>山口1!$K$53</f>
        <v>0</v>
      </c>
      <c r="J56" s="19"/>
      <c r="K56" s="19"/>
      <c r="L56" s="19"/>
      <c r="M56" s="19"/>
      <c r="N56" s="19"/>
      <c r="O56" s="19"/>
      <c r="P56" s="19"/>
      <c r="R56" s="49" t="str">
        <f>市郡別!T92</f>
        <v>(R7.4月)</v>
      </c>
      <c r="S56" s="19"/>
    </row>
    <row r="57" spans="1:27" ht="13.5" customHeight="1" x14ac:dyDescent="0.15"/>
    <row r="58" spans="1:27" ht="13.5" customHeight="1" x14ac:dyDescent="0.15"/>
    <row r="59" spans="1:27" ht="13.5" customHeight="1" x14ac:dyDescent="0.15"/>
    <row r="60" spans="1:27" ht="13.5" customHeight="1" x14ac:dyDescent="0.15"/>
    <row r="61" spans="1:27" ht="13.5" customHeight="1" x14ac:dyDescent="0.15"/>
    <row r="62" spans="1:27" ht="13.5" customHeight="1" x14ac:dyDescent="0.15"/>
    <row r="63" spans="1:27" ht="13.5" customHeight="1" x14ac:dyDescent="0.15"/>
    <row r="81" spans="21:27" ht="13.5" customHeight="1" x14ac:dyDescent="0.15">
      <c r="U81" s="17"/>
    </row>
    <row r="82" spans="21:27" ht="13.5" customHeight="1" x14ac:dyDescent="0.15">
      <c r="U82" s="17"/>
    </row>
    <row r="83" spans="21:27" ht="13.5" customHeight="1" x14ac:dyDescent="0.15">
      <c r="U83" s="17"/>
      <c r="Y83" s="22"/>
      <c r="Z83" s="17"/>
      <c r="AA83" s="17"/>
    </row>
    <row r="84" spans="21:27" ht="13.5" customHeight="1" x14ac:dyDescent="0.15">
      <c r="U84" s="17"/>
      <c r="Y84" s="19"/>
      <c r="Z84" s="19"/>
      <c r="AA84" s="19"/>
    </row>
    <row r="85" spans="21:27" ht="13.5" customHeight="1" x14ac:dyDescent="0.15">
      <c r="U85" s="17"/>
      <c r="Y85" s="19"/>
      <c r="Z85" s="19"/>
      <c r="AA85" s="19"/>
    </row>
    <row r="86" spans="21:27" ht="13.5" customHeight="1" x14ac:dyDescent="0.15">
      <c r="U86" s="17"/>
      <c r="Y86" s="19"/>
      <c r="Z86" s="19"/>
      <c r="AA86" s="19"/>
    </row>
    <row r="87" spans="21:27" ht="13.5" customHeight="1" x14ac:dyDescent="0.15">
      <c r="U87" s="17"/>
      <c r="Y87" s="19"/>
      <c r="Z87" s="19"/>
      <c r="AA87" s="19"/>
    </row>
    <row r="88" spans="21:27" ht="13.5" customHeight="1" x14ac:dyDescent="0.15">
      <c r="U88" s="17"/>
      <c r="Y88" s="19"/>
      <c r="Z88" s="19"/>
      <c r="AA88" s="19"/>
    </row>
    <row r="89" spans="21:27" ht="13.5" customHeight="1" x14ac:dyDescent="0.15">
      <c r="U89" s="17"/>
      <c r="Y89" s="19"/>
      <c r="Z89" s="19"/>
      <c r="AA89" s="19"/>
    </row>
    <row r="90" spans="21:27" ht="13.5" customHeight="1" x14ac:dyDescent="0.15">
      <c r="U90" s="17"/>
      <c r="Y90" s="19"/>
      <c r="Z90" s="19"/>
      <c r="AA90" s="19"/>
    </row>
    <row r="91" spans="21:27" ht="13.5" customHeight="1" x14ac:dyDescent="0.15">
      <c r="U91" s="17"/>
      <c r="Y91" s="19"/>
      <c r="Z91" s="19"/>
      <c r="AA91" s="19"/>
    </row>
    <row r="92" spans="21:27" ht="13.5" customHeight="1" x14ac:dyDescent="0.15">
      <c r="U92" s="17"/>
      <c r="Y92" s="19"/>
      <c r="Z92" s="19"/>
      <c r="AA92" s="19"/>
    </row>
    <row r="93" spans="21:27" ht="13.5" customHeight="1" x14ac:dyDescent="0.15">
      <c r="U93" s="17"/>
      <c r="Y93" s="19"/>
      <c r="Z93" s="19"/>
      <c r="AA93" s="19"/>
    </row>
    <row r="94" spans="21:27" ht="13.5" customHeight="1" x14ac:dyDescent="0.15">
      <c r="U94" s="17"/>
      <c r="Y94" s="19"/>
      <c r="Z94" s="19"/>
      <c r="AA94" s="19"/>
    </row>
    <row r="95" spans="21:27" ht="13.5" customHeight="1" x14ac:dyDescent="0.15">
      <c r="U95" s="17"/>
      <c r="Y95" s="19"/>
      <c r="Z95" s="19"/>
      <c r="AA95" s="19"/>
    </row>
    <row r="96" spans="21:27" ht="13.5" customHeight="1" x14ac:dyDescent="0.15">
      <c r="U96" s="17"/>
      <c r="Y96" s="19"/>
      <c r="Z96" s="19"/>
      <c r="AA96" s="19"/>
    </row>
    <row r="97" spans="21:27" ht="13.5" customHeight="1" x14ac:dyDescent="0.15">
      <c r="U97" s="17"/>
      <c r="Y97" s="19"/>
      <c r="Z97" s="19"/>
      <c r="AA97" s="19"/>
    </row>
  </sheetData>
  <mergeCells count="17">
    <mergeCell ref="A2:F5"/>
    <mergeCell ref="A7:B8"/>
    <mergeCell ref="L2:L5"/>
    <mergeCell ref="A27:B27"/>
    <mergeCell ref="A54:B54"/>
    <mergeCell ref="A44:B44"/>
    <mergeCell ref="A28:B28"/>
    <mergeCell ref="A30:B42"/>
    <mergeCell ref="A9:A26"/>
    <mergeCell ref="M3:N5"/>
    <mergeCell ref="G2:G5"/>
    <mergeCell ref="H2:K5"/>
    <mergeCell ref="V15:V54"/>
    <mergeCell ref="V9:V11"/>
    <mergeCell ref="O3:P5"/>
    <mergeCell ref="Q2:S5"/>
    <mergeCell ref="T2:T5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E9:E26 H9:H26 K9:K21 K23:K26 N9:N26 Q9:Q26 T9:T26 H46:H52 K46:K52 N46:N52 Q46:Q52 T46:T52 E46:E52 Q30:Q43 N30:N43 K30:K43 H30:H43 E30:E43 T30:T43" xr:uid="{00000000-0002-0000-0D00-000000000000}">
      <formula1>10</formula1>
      <formula2>D9</formula2>
    </dataValidation>
  </dataValidations>
  <printOptions horizontalCentered="1" verticalCentered="1"/>
  <pageMargins left="0.39370078740157483" right="0.19685039370078741" top="0.31496062992125984" bottom="0.19685039370078741" header="0" footer="0"/>
  <pageSetup paperSize="9" scale="7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5D99D-500A-4E3A-B51A-51A845631A82}">
  <sheetPr>
    <tabColor rgb="FF002060"/>
    <pageSetUpPr fitToPage="1"/>
  </sheetPr>
  <dimension ref="A1:AA97"/>
  <sheetViews>
    <sheetView showZeros="0" zoomScale="86" zoomScaleNormal="86" workbookViewId="0">
      <pane ySplit="8" topLeftCell="A9" activePane="bottomLeft" state="frozen"/>
      <selection activeCell="D24" sqref="D24"/>
      <selection pane="bottomLeft" activeCell="P31" sqref="P31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7" s="6" customFormat="1" ht="16.5" customHeight="1" x14ac:dyDescent="0.15">
      <c r="A1" s="520" t="s">
        <v>0</v>
      </c>
      <c r="B1" s="521"/>
      <c r="C1" s="521"/>
      <c r="D1" s="521"/>
      <c r="E1" s="521"/>
      <c r="F1" s="521"/>
      <c r="G1" s="522"/>
      <c r="H1" s="521" t="s">
        <v>1</v>
      </c>
      <c r="I1" s="521"/>
      <c r="J1" s="521"/>
      <c r="K1" s="522"/>
      <c r="L1" s="523" t="s">
        <v>2</v>
      </c>
      <c r="M1" s="521" t="s">
        <v>31</v>
      </c>
      <c r="N1" s="521"/>
      <c r="O1" s="521"/>
      <c r="P1" s="522"/>
      <c r="Q1" s="521" t="s">
        <v>3</v>
      </c>
      <c r="R1" s="521"/>
      <c r="S1" s="524"/>
      <c r="T1" s="525" t="s">
        <v>26</v>
      </c>
    </row>
    <row r="2" spans="1:27" ht="13.5" customHeight="1" x14ac:dyDescent="0.15">
      <c r="A2" s="812">
        <f>市郡別!A4</f>
        <v>0</v>
      </c>
      <c r="B2" s="813"/>
      <c r="C2" s="813"/>
      <c r="D2" s="813"/>
      <c r="E2" s="813"/>
      <c r="F2" s="813"/>
      <c r="G2" s="818" t="s">
        <v>10</v>
      </c>
      <c r="H2" s="821" t="str">
        <f>市郡別!H4</f>
        <v>　</v>
      </c>
      <c r="I2" s="821"/>
      <c r="J2" s="821"/>
      <c r="K2" s="822"/>
      <c r="L2" s="827" t="str">
        <f>市郡別!L4</f>
        <v>　</v>
      </c>
      <c r="M2" s="503" t="s">
        <v>12</v>
      </c>
      <c r="N2" s="504"/>
      <c r="O2" s="503" t="s">
        <v>13</v>
      </c>
      <c r="P2" s="505"/>
      <c r="Q2" s="830" t="str">
        <f>市郡別!Q4</f>
        <v>　</v>
      </c>
      <c r="R2" s="831"/>
      <c r="S2" s="832"/>
      <c r="T2" s="797" t="str">
        <f>Q2</f>
        <v>　</v>
      </c>
    </row>
    <row r="3" spans="1:27" ht="13.5" customHeight="1" x14ac:dyDescent="0.15">
      <c r="A3" s="814"/>
      <c r="B3" s="815"/>
      <c r="C3" s="815"/>
      <c r="D3" s="815"/>
      <c r="E3" s="815"/>
      <c r="F3" s="815"/>
      <c r="G3" s="819"/>
      <c r="H3" s="823"/>
      <c r="I3" s="823"/>
      <c r="J3" s="823"/>
      <c r="K3" s="824"/>
      <c r="L3" s="828"/>
      <c r="M3" s="800">
        <f>SUM(E54,H54,K54,N54,Q54,T54)</f>
        <v>0</v>
      </c>
      <c r="N3" s="801"/>
      <c r="O3" s="806">
        <f>SUM(山口1!N3,山口2!M3,山口3!M3,山口4!M3,山口5!M3,山口6!M3,山口7!M3,山口8!M3,山口9!M3,山口10!M3,宇部日報【夕刊】!M3)</f>
        <v>0</v>
      </c>
      <c r="P3" s="807"/>
      <c r="Q3" s="833"/>
      <c r="R3" s="834"/>
      <c r="S3" s="835"/>
      <c r="T3" s="798"/>
    </row>
    <row r="4" spans="1:27" ht="13.5" customHeight="1" x14ac:dyDescent="0.15">
      <c r="A4" s="814"/>
      <c r="B4" s="815"/>
      <c r="C4" s="815"/>
      <c r="D4" s="815"/>
      <c r="E4" s="815"/>
      <c r="F4" s="815"/>
      <c r="G4" s="819"/>
      <c r="H4" s="823"/>
      <c r="I4" s="823"/>
      <c r="J4" s="823"/>
      <c r="K4" s="824"/>
      <c r="L4" s="828"/>
      <c r="M4" s="802"/>
      <c r="N4" s="803"/>
      <c r="O4" s="808"/>
      <c r="P4" s="809"/>
      <c r="Q4" s="833"/>
      <c r="R4" s="834"/>
      <c r="S4" s="835"/>
      <c r="T4" s="798"/>
    </row>
    <row r="5" spans="1:27" ht="13.5" customHeight="1" thickBot="1" x14ac:dyDescent="0.2">
      <c r="A5" s="816"/>
      <c r="B5" s="817"/>
      <c r="C5" s="817"/>
      <c r="D5" s="817"/>
      <c r="E5" s="817"/>
      <c r="F5" s="817"/>
      <c r="G5" s="820"/>
      <c r="H5" s="825"/>
      <c r="I5" s="825"/>
      <c r="J5" s="825"/>
      <c r="K5" s="826"/>
      <c r="L5" s="829"/>
      <c r="M5" s="804"/>
      <c r="N5" s="805"/>
      <c r="O5" s="810"/>
      <c r="P5" s="811"/>
      <c r="Q5" s="836"/>
      <c r="R5" s="837"/>
      <c r="S5" s="838"/>
      <c r="T5" s="799"/>
    </row>
    <row r="6" spans="1:27" ht="7.5" customHeight="1" thickBot="1" x14ac:dyDescent="0.2"/>
    <row r="7" spans="1:27" s="15" customFormat="1" ht="18" customHeight="1" thickBot="1" x14ac:dyDescent="0.2">
      <c r="A7" s="781" t="s">
        <v>11</v>
      </c>
      <c r="B7" s="782"/>
      <c r="C7" s="509"/>
      <c r="D7" s="510"/>
      <c r="E7" s="510"/>
      <c r="F7" s="511" t="s">
        <v>677</v>
      </c>
      <c r="G7" s="510"/>
      <c r="H7" s="512"/>
      <c r="I7" s="513" t="s">
        <v>678</v>
      </c>
      <c r="J7" s="510"/>
      <c r="K7" s="514"/>
      <c r="L7" s="513" t="s">
        <v>679</v>
      </c>
      <c r="M7" s="510"/>
      <c r="N7" s="514"/>
      <c r="O7" s="515" t="s">
        <v>660</v>
      </c>
      <c r="P7" s="510"/>
      <c r="Q7" s="516"/>
      <c r="R7" s="515" t="s">
        <v>660</v>
      </c>
      <c r="S7" s="510"/>
      <c r="T7" s="517"/>
      <c r="U7" s="14"/>
    </row>
    <row r="8" spans="1:27" ht="15.75" customHeight="1" x14ac:dyDescent="0.15">
      <c r="A8" s="783"/>
      <c r="B8" s="784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7" ht="13.5" customHeight="1" x14ac:dyDescent="0.15">
      <c r="A9" s="785" t="s">
        <v>680</v>
      </c>
      <c r="B9" s="687" t="s">
        <v>681</v>
      </c>
      <c r="C9" s="378"/>
      <c r="D9" s="377"/>
      <c r="E9" s="337"/>
      <c r="F9" s="378" t="s">
        <v>682</v>
      </c>
      <c r="G9" s="377">
        <v>550</v>
      </c>
      <c r="H9" s="337"/>
      <c r="I9" s="378" t="s">
        <v>682</v>
      </c>
      <c r="J9" s="377">
        <v>200</v>
      </c>
      <c r="K9" s="337"/>
      <c r="L9" s="378" t="s">
        <v>683</v>
      </c>
      <c r="M9" s="377">
        <v>150</v>
      </c>
      <c r="N9" s="337"/>
      <c r="O9" s="378"/>
      <c r="P9" s="377">
        <v>0</v>
      </c>
      <c r="Q9" s="337"/>
      <c r="R9" s="119"/>
      <c r="S9" s="120"/>
      <c r="T9" s="183"/>
      <c r="U9" s="17"/>
      <c r="V9" s="789" t="s">
        <v>83</v>
      </c>
      <c r="Y9" s="22"/>
      <c r="Z9" s="17"/>
      <c r="AA9" s="17"/>
    </row>
    <row r="10" spans="1:27" ht="13.5" customHeight="1" x14ac:dyDescent="0.15">
      <c r="A10" s="786"/>
      <c r="B10" s="704"/>
      <c r="C10" s="412"/>
      <c r="D10" s="377"/>
      <c r="E10" s="418"/>
      <c r="F10" s="378" t="s">
        <v>684</v>
      </c>
      <c r="G10" s="377">
        <v>130</v>
      </c>
      <c r="H10" s="418"/>
      <c r="I10" s="378" t="s">
        <v>685</v>
      </c>
      <c r="J10" s="377">
        <v>290</v>
      </c>
      <c r="K10" s="418"/>
      <c r="L10" s="378" t="s">
        <v>686</v>
      </c>
      <c r="M10" s="377">
        <v>90</v>
      </c>
      <c r="N10" s="418"/>
      <c r="O10" s="378"/>
      <c r="P10" s="377">
        <v>0</v>
      </c>
      <c r="Q10" s="418"/>
      <c r="R10" s="119"/>
      <c r="S10" s="120"/>
      <c r="T10" s="489"/>
      <c r="U10" s="17"/>
      <c r="V10" s="789"/>
      <c r="Y10" s="19"/>
      <c r="Z10" s="19"/>
      <c r="AA10" s="19"/>
    </row>
    <row r="11" spans="1:27" ht="13.5" customHeight="1" x14ac:dyDescent="0.15">
      <c r="A11" s="786"/>
      <c r="B11" s="704"/>
      <c r="C11" s="412"/>
      <c r="D11" s="377"/>
      <c r="E11" s="418"/>
      <c r="F11" s="378" t="s">
        <v>685</v>
      </c>
      <c r="G11" s="377">
        <v>1300</v>
      </c>
      <c r="H11" s="418"/>
      <c r="I11" s="378" t="s">
        <v>686</v>
      </c>
      <c r="J11" s="377">
        <v>230</v>
      </c>
      <c r="K11" s="418"/>
      <c r="L11" s="378" t="s">
        <v>687</v>
      </c>
      <c r="M11" s="377">
        <v>480</v>
      </c>
      <c r="N11" s="418"/>
      <c r="O11" s="378"/>
      <c r="P11" s="377">
        <v>0</v>
      </c>
      <c r="Q11" s="418"/>
      <c r="R11" s="119"/>
      <c r="S11" s="120"/>
      <c r="T11" s="489"/>
      <c r="U11" s="17"/>
      <c r="V11" s="789"/>
      <c r="Y11" s="19"/>
      <c r="Z11" s="19"/>
      <c r="AA11" s="19"/>
    </row>
    <row r="12" spans="1:27" ht="13.5" customHeight="1" x14ac:dyDescent="0.15">
      <c r="A12" s="786"/>
      <c r="B12" s="704"/>
      <c r="C12" s="412"/>
      <c r="D12" s="377"/>
      <c r="E12" s="418"/>
      <c r="F12" s="378" t="s">
        <v>688</v>
      </c>
      <c r="G12" s="377">
        <v>950</v>
      </c>
      <c r="H12" s="418"/>
      <c r="I12" s="378" t="s">
        <v>683</v>
      </c>
      <c r="J12" s="377">
        <v>450</v>
      </c>
      <c r="K12" s="418"/>
      <c r="L12" s="378" t="s">
        <v>689</v>
      </c>
      <c r="M12" s="377">
        <v>180</v>
      </c>
      <c r="N12" s="418"/>
      <c r="O12" s="378"/>
      <c r="P12" s="377"/>
      <c r="Q12" s="418"/>
      <c r="R12" s="119"/>
      <c r="S12" s="120"/>
      <c r="T12" s="489"/>
      <c r="U12" s="17"/>
      <c r="V12" s="518">
        <v>11</v>
      </c>
      <c r="Y12" s="19"/>
      <c r="Z12" s="19"/>
      <c r="AA12" s="19"/>
    </row>
    <row r="13" spans="1:27" ht="13.5" customHeight="1" x14ac:dyDescent="0.15">
      <c r="A13" s="786"/>
      <c r="B13" s="704"/>
      <c r="C13" s="412"/>
      <c r="D13" s="377"/>
      <c r="E13" s="418"/>
      <c r="F13" s="378" t="s">
        <v>690</v>
      </c>
      <c r="G13" s="377">
        <v>600</v>
      </c>
      <c r="H13" s="418"/>
      <c r="I13" s="378" t="s">
        <v>691</v>
      </c>
      <c r="J13" s="377">
        <v>450</v>
      </c>
      <c r="K13" s="418"/>
      <c r="L13" s="378" t="s">
        <v>692</v>
      </c>
      <c r="M13" s="377">
        <v>60</v>
      </c>
      <c r="N13" s="418"/>
      <c r="O13" s="378"/>
      <c r="P13" s="377"/>
      <c r="Q13" s="418"/>
      <c r="R13" s="119"/>
      <c r="S13" s="120"/>
      <c r="T13" s="489"/>
      <c r="U13" s="17"/>
      <c r="V13" s="519"/>
      <c r="Y13" s="19"/>
      <c r="Z13" s="19"/>
      <c r="AA13" s="19"/>
    </row>
    <row r="14" spans="1:27" ht="13.5" customHeight="1" x14ac:dyDescent="0.15">
      <c r="A14" s="786"/>
      <c r="B14" s="704"/>
      <c r="C14" s="412"/>
      <c r="D14" s="377"/>
      <c r="E14" s="418"/>
      <c r="F14" s="378" t="s">
        <v>693</v>
      </c>
      <c r="G14" s="377">
        <v>900</v>
      </c>
      <c r="H14" s="418"/>
      <c r="I14" s="378" t="s">
        <v>694</v>
      </c>
      <c r="J14" s="377">
        <v>600</v>
      </c>
      <c r="K14" s="418"/>
      <c r="L14" s="378" t="s">
        <v>695</v>
      </c>
      <c r="M14" s="377">
        <v>160</v>
      </c>
      <c r="N14" s="418"/>
      <c r="O14" s="378"/>
      <c r="P14" s="377"/>
      <c r="Q14" s="418"/>
      <c r="R14" s="119"/>
      <c r="S14" s="120"/>
      <c r="T14" s="489"/>
      <c r="U14" s="17"/>
      <c r="Y14" s="19"/>
      <c r="Z14" s="19"/>
      <c r="AA14" s="19"/>
    </row>
    <row r="15" spans="1:27" ht="13.5" customHeight="1" x14ac:dyDescent="0.15">
      <c r="A15" s="786"/>
      <c r="B15" s="704"/>
      <c r="C15" s="412"/>
      <c r="D15" s="377"/>
      <c r="E15" s="418"/>
      <c r="F15" s="378" t="s">
        <v>696</v>
      </c>
      <c r="G15" s="377">
        <v>1200</v>
      </c>
      <c r="H15" s="418"/>
      <c r="I15" s="378" t="s">
        <v>693</v>
      </c>
      <c r="J15" s="377">
        <v>220</v>
      </c>
      <c r="K15" s="418"/>
      <c r="L15" s="378" t="s">
        <v>697</v>
      </c>
      <c r="M15" s="377">
        <v>110</v>
      </c>
      <c r="N15" s="418"/>
      <c r="O15" s="378"/>
      <c r="P15" s="377"/>
      <c r="Q15" s="418"/>
      <c r="R15" s="119"/>
      <c r="S15" s="120"/>
      <c r="T15" s="489"/>
      <c r="U15" s="17"/>
      <c r="V15" s="790" t="s">
        <v>698</v>
      </c>
      <c r="Y15" s="19"/>
      <c r="Z15" s="19"/>
      <c r="AA15" s="19"/>
    </row>
    <row r="16" spans="1:27" ht="13.5" customHeight="1" x14ac:dyDescent="0.15">
      <c r="A16" s="786"/>
      <c r="B16" s="704"/>
      <c r="C16" s="490"/>
      <c r="D16" s="377"/>
      <c r="E16" s="418"/>
      <c r="F16" s="446" t="s">
        <v>697</v>
      </c>
      <c r="G16" s="377">
        <v>1280</v>
      </c>
      <c r="H16" s="418"/>
      <c r="I16" s="378" t="s">
        <v>695</v>
      </c>
      <c r="J16" s="377">
        <v>230</v>
      </c>
      <c r="K16" s="418"/>
      <c r="L16" s="378" t="s">
        <v>699</v>
      </c>
      <c r="M16" s="377">
        <v>140</v>
      </c>
      <c r="N16" s="418"/>
      <c r="O16" s="378"/>
      <c r="P16" s="377"/>
      <c r="Q16" s="418"/>
      <c r="R16" s="119"/>
      <c r="S16" s="120"/>
      <c r="T16" s="489"/>
      <c r="U16" s="17"/>
      <c r="V16" s="790"/>
      <c r="Y16" s="19"/>
      <c r="Z16" s="19"/>
      <c r="AA16" s="19"/>
    </row>
    <row r="17" spans="1:27" ht="13.5" customHeight="1" x14ac:dyDescent="0.15">
      <c r="A17" s="786"/>
      <c r="B17" s="704"/>
      <c r="C17" s="412"/>
      <c r="D17" s="377"/>
      <c r="E17" s="418"/>
      <c r="F17" s="378" t="s">
        <v>700</v>
      </c>
      <c r="G17" s="377">
        <v>70</v>
      </c>
      <c r="H17" s="418"/>
      <c r="I17" s="378" t="s">
        <v>697</v>
      </c>
      <c r="J17" s="377">
        <v>400</v>
      </c>
      <c r="K17" s="418"/>
      <c r="L17" s="378"/>
      <c r="M17" s="377"/>
      <c r="N17" s="418"/>
      <c r="O17" s="378"/>
      <c r="P17" s="377"/>
      <c r="Q17" s="418"/>
      <c r="R17" s="119"/>
      <c r="S17" s="120"/>
      <c r="T17" s="489"/>
      <c r="U17" s="17"/>
      <c r="V17" s="790"/>
      <c r="Y17" s="19"/>
      <c r="Z17" s="19"/>
      <c r="AA17" s="19"/>
    </row>
    <row r="18" spans="1:27" ht="13.5" customHeight="1" x14ac:dyDescent="0.15">
      <c r="A18" s="786"/>
      <c r="B18" s="704"/>
      <c r="C18" s="412"/>
      <c r="D18" s="377"/>
      <c r="E18" s="418"/>
      <c r="F18" s="378"/>
      <c r="G18" s="377"/>
      <c r="H18" s="418"/>
      <c r="I18" s="378" t="s">
        <v>701</v>
      </c>
      <c r="J18" s="377">
        <v>280</v>
      </c>
      <c r="K18" s="418"/>
      <c r="L18" s="378"/>
      <c r="M18" s="377"/>
      <c r="N18" s="418"/>
      <c r="O18" s="378"/>
      <c r="P18" s="377"/>
      <c r="Q18" s="418"/>
      <c r="R18" s="119"/>
      <c r="S18" s="120"/>
      <c r="T18" s="489"/>
      <c r="U18" s="17"/>
      <c r="V18" s="790"/>
      <c r="Y18" s="19"/>
      <c r="Z18" s="19"/>
      <c r="AA18" s="19"/>
    </row>
    <row r="19" spans="1:27" ht="13.5" customHeight="1" x14ac:dyDescent="0.15">
      <c r="A19" s="786"/>
      <c r="B19" s="704"/>
      <c r="C19" s="412"/>
      <c r="D19" s="377"/>
      <c r="E19" s="418"/>
      <c r="F19" s="378"/>
      <c r="G19" s="377"/>
      <c r="H19" s="418"/>
      <c r="I19" s="378"/>
      <c r="J19" s="377"/>
      <c r="K19" s="418"/>
      <c r="L19" s="378"/>
      <c r="M19" s="377"/>
      <c r="N19" s="418"/>
      <c r="O19" s="378"/>
      <c r="P19" s="377"/>
      <c r="Q19" s="418"/>
      <c r="R19" s="119"/>
      <c r="S19" s="120"/>
      <c r="T19" s="489"/>
      <c r="U19" s="17"/>
      <c r="V19" s="790"/>
      <c r="Y19" s="19"/>
      <c r="Z19" s="19"/>
      <c r="AA19" s="19"/>
    </row>
    <row r="20" spans="1:27" ht="13.5" customHeight="1" thickBot="1" x14ac:dyDescent="0.2">
      <c r="A20" s="786"/>
      <c r="B20" s="788"/>
      <c r="C20" s="202"/>
      <c r="D20" s="203"/>
      <c r="E20" s="357">
        <f>SUM([1]山口9!E46,宇部日報【夕刊】!E19)</f>
        <v>0</v>
      </c>
      <c r="F20" s="396" t="s">
        <v>702</v>
      </c>
      <c r="G20" s="339">
        <f>SUM(G9:G19)</f>
        <v>6980</v>
      </c>
      <c r="H20" s="340">
        <f>SUM(H9:H19)</f>
        <v>0</v>
      </c>
      <c r="I20" s="396" t="s">
        <v>702</v>
      </c>
      <c r="J20" s="339">
        <f t="shared" ref="J20:K20" si="0">SUM(J9:J19)</f>
        <v>3350</v>
      </c>
      <c r="K20" s="340">
        <f t="shared" si="0"/>
        <v>0</v>
      </c>
      <c r="L20" s="396" t="s">
        <v>702</v>
      </c>
      <c r="M20" s="339">
        <f t="shared" ref="M20:N20" si="1">SUM(M9:M19)</f>
        <v>1370</v>
      </c>
      <c r="N20" s="340">
        <f t="shared" si="1"/>
        <v>0</v>
      </c>
      <c r="O20" s="202"/>
      <c r="P20" s="203">
        <f>SUM([1]山口9!P46,宇部日報【夕刊】!P19)</f>
        <v>0</v>
      </c>
      <c r="Q20" s="357">
        <f>SUM(Q19,[1]山口9!Q46)</f>
        <v>0</v>
      </c>
      <c r="R20" s="202"/>
      <c r="S20" s="203">
        <f>SUM([1]山口9!S46,宇部日報【夕刊】!S19)</f>
        <v>0</v>
      </c>
      <c r="T20" s="357">
        <f>SUM([1]山口9!T46,宇部日報【夕刊】!T19)</f>
        <v>0</v>
      </c>
      <c r="U20" s="17"/>
      <c r="V20" s="790"/>
      <c r="Y20" s="19"/>
      <c r="Z20" s="19"/>
      <c r="AA20" s="19"/>
    </row>
    <row r="21" spans="1:27" ht="13.5" customHeight="1" x14ac:dyDescent="0.15">
      <c r="A21" s="786"/>
      <c r="B21" s="791" t="s">
        <v>703</v>
      </c>
      <c r="C21" s="412"/>
      <c r="D21" s="377"/>
      <c r="E21" s="418"/>
      <c r="F21" s="378"/>
      <c r="G21" s="377"/>
      <c r="H21" s="418"/>
      <c r="I21" s="378"/>
      <c r="J21" s="377"/>
      <c r="K21" s="418"/>
      <c r="L21" s="378"/>
      <c r="M21" s="377"/>
      <c r="N21" s="418"/>
      <c r="O21" s="378"/>
      <c r="P21" s="377"/>
      <c r="Q21" s="418"/>
      <c r="R21" s="119"/>
      <c r="S21" s="120"/>
      <c r="T21" s="489"/>
      <c r="U21" s="17"/>
      <c r="V21" s="790"/>
      <c r="Y21" s="19"/>
      <c r="Z21" s="19"/>
      <c r="AA21" s="19"/>
    </row>
    <row r="22" spans="1:27" ht="13.5" customHeight="1" x14ac:dyDescent="0.15">
      <c r="A22" s="786"/>
      <c r="B22" s="704"/>
      <c r="C22" s="412"/>
      <c r="D22" s="377"/>
      <c r="E22" s="418"/>
      <c r="F22" s="378" t="s">
        <v>703</v>
      </c>
      <c r="G22" s="417">
        <v>50</v>
      </c>
      <c r="H22" s="418"/>
      <c r="I22" s="446" t="s">
        <v>703</v>
      </c>
      <c r="J22" s="447">
        <v>60</v>
      </c>
      <c r="K22" s="448"/>
      <c r="L22" s="378" t="s">
        <v>703</v>
      </c>
      <c r="M22" s="417">
        <v>170</v>
      </c>
      <c r="N22" s="418"/>
      <c r="O22" s="378"/>
      <c r="P22" s="377"/>
      <c r="Q22" s="418"/>
      <c r="R22" s="119"/>
      <c r="S22" s="120"/>
      <c r="T22" s="489"/>
      <c r="U22" s="17"/>
      <c r="V22" s="790"/>
      <c r="Y22" s="19"/>
      <c r="Z22" s="19"/>
      <c r="AA22" s="19"/>
    </row>
    <row r="23" spans="1:27" ht="13.5" customHeight="1" x14ac:dyDescent="0.15">
      <c r="A23" s="786"/>
      <c r="B23" s="704"/>
      <c r="C23" s="412"/>
      <c r="D23" s="377"/>
      <c r="E23" s="418"/>
      <c r="F23" s="378"/>
      <c r="G23" s="417"/>
      <c r="H23" s="418"/>
      <c r="I23" s="378"/>
      <c r="J23" s="377"/>
      <c r="K23" s="418"/>
      <c r="L23" s="378"/>
      <c r="M23" s="417"/>
      <c r="N23" s="418"/>
      <c r="O23" s="378"/>
      <c r="P23" s="377"/>
      <c r="Q23" s="418"/>
      <c r="R23" s="119"/>
      <c r="S23" s="120"/>
      <c r="T23" s="489"/>
      <c r="U23" s="17"/>
      <c r="V23" s="790"/>
      <c r="Y23" s="19"/>
      <c r="Z23" s="19"/>
      <c r="AA23" s="19"/>
    </row>
    <row r="24" spans="1:27" ht="13.5" customHeight="1" x14ac:dyDescent="0.15">
      <c r="A24" s="786"/>
      <c r="B24" s="704"/>
      <c r="C24" s="412"/>
      <c r="D24" s="377"/>
      <c r="E24" s="418"/>
      <c r="F24" s="378"/>
      <c r="G24" s="417"/>
      <c r="H24" s="418"/>
      <c r="I24" s="378"/>
      <c r="J24" s="377"/>
      <c r="K24" s="418"/>
      <c r="L24" s="378"/>
      <c r="M24" s="417"/>
      <c r="N24" s="418"/>
      <c r="O24" s="378"/>
      <c r="P24" s="377"/>
      <c r="Q24" s="418"/>
      <c r="R24" s="119"/>
      <c r="S24" s="120"/>
      <c r="T24" s="489"/>
      <c r="U24" s="17"/>
      <c r="V24" s="790"/>
      <c r="Y24" s="19"/>
      <c r="Z24" s="19"/>
      <c r="AA24" s="19"/>
    </row>
    <row r="25" spans="1:27" ht="13.5" customHeight="1" thickBot="1" x14ac:dyDescent="0.2">
      <c r="A25" s="787"/>
      <c r="B25" s="792"/>
      <c r="C25" s="491"/>
      <c r="D25" s="203"/>
      <c r="E25" s="357"/>
      <c r="F25" s="396" t="s">
        <v>702</v>
      </c>
      <c r="G25" s="339">
        <f>SUM(G22:G24)</f>
        <v>50</v>
      </c>
      <c r="H25" s="340">
        <f>SUM(H22:H24)</f>
        <v>0</v>
      </c>
      <c r="I25" s="396" t="s">
        <v>702</v>
      </c>
      <c r="J25" s="339">
        <f t="shared" ref="J25:K25" si="2">SUM(J22:J24)</f>
        <v>60</v>
      </c>
      <c r="K25" s="340">
        <f t="shared" si="2"/>
        <v>0</v>
      </c>
      <c r="L25" s="396" t="s">
        <v>702</v>
      </c>
      <c r="M25" s="339">
        <f t="shared" ref="M25:N25" si="3">SUM(M22:M24)</f>
        <v>170</v>
      </c>
      <c r="N25" s="340">
        <f t="shared" si="3"/>
        <v>0</v>
      </c>
      <c r="O25" s="202"/>
      <c r="P25" s="203">
        <f>SUM([1]山口9!P51,宇部日報【夕刊】!P24)</f>
        <v>0</v>
      </c>
      <c r="Q25" s="357">
        <f>SUM(Q24,[1]山口9!Q51)</f>
        <v>0</v>
      </c>
      <c r="R25" s="202"/>
      <c r="S25" s="203">
        <f>SUM([1]山口9!S51,宇部日報【夕刊】!S24)</f>
        <v>0</v>
      </c>
      <c r="T25" s="357">
        <f>SUM([1]山口9!T51,宇部日報【夕刊】!T24)</f>
        <v>0</v>
      </c>
      <c r="U25" s="17"/>
      <c r="V25" s="790"/>
    </row>
    <row r="26" spans="1:27" ht="13.5" customHeight="1" thickTop="1" x14ac:dyDescent="0.15">
      <c r="A26" s="492"/>
      <c r="B26" s="493"/>
      <c r="C26" s="392"/>
      <c r="D26" s="393">
        <v>0</v>
      </c>
      <c r="E26" s="333"/>
      <c r="F26" s="401"/>
      <c r="G26" s="442"/>
      <c r="H26" s="333"/>
      <c r="I26" s="392"/>
      <c r="J26" s="393">
        <v>0</v>
      </c>
      <c r="K26" s="333"/>
      <c r="L26" s="392"/>
      <c r="M26" s="393">
        <v>0</v>
      </c>
      <c r="N26" s="333"/>
      <c r="O26" s="392"/>
      <c r="P26" s="494">
        <v>0</v>
      </c>
      <c r="Q26" s="333"/>
      <c r="R26" s="125"/>
      <c r="S26" s="114"/>
      <c r="T26" s="359"/>
      <c r="U26" s="17"/>
      <c r="V26" s="790"/>
    </row>
    <row r="27" spans="1:27" ht="13.5" customHeight="1" thickBot="1" x14ac:dyDescent="0.2">
      <c r="A27" s="793">
        <f>SUM(D27,G27,J27,M27,P27,S27)</f>
        <v>0</v>
      </c>
      <c r="B27" s="794"/>
      <c r="C27" s="495"/>
      <c r="D27" s="496"/>
      <c r="E27" s="497"/>
      <c r="F27" s="506"/>
      <c r="G27" s="507"/>
      <c r="H27" s="508"/>
      <c r="I27" s="506"/>
      <c r="J27" s="507"/>
      <c r="K27" s="508"/>
      <c r="L27" s="506"/>
      <c r="M27" s="507"/>
      <c r="N27" s="508"/>
      <c r="O27" s="498"/>
      <c r="P27" s="496"/>
      <c r="Q27" s="497"/>
      <c r="R27" s="498"/>
      <c r="S27" s="496"/>
      <c r="T27" s="497"/>
      <c r="U27" s="17"/>
      <c r="V27" s="790"/>
      <c r="Y27" s="19"/>
      <c r="Z27" s="19"/>
      <c r="AA27" s="19"/>
    </row>
    <row r="28" spans="1:27" ht="13.5" customHeight="1" thickBot="1" x14ac:dyDescent="0.2">
      <c r="A28" s="793">
        <f>SUM(D28,G28,J28,M28,P28,S28)</f>
        <v>11980</v>
      </c>
      <c r="B28" s="794"/>
      <c r="C28" s="202"/>
      <c r="D28" s="203"/>
      <c r="E28" s="357"/>
      <c r="F28" s="396" t="s">
        <v>702</v>
      </c>
      <c r="G28" s="339">
        <f>SUM(G20,G25)</f>
        <v>7030</v>
      </c>
      <c r="H28" s="340">
        <f>SUM(H20,H25)</f>
        <v>0</v>
      </c>
      <c r="I28" s="396" t="s">
        <v>702</v>
      </c>
      <c r="J28" s="339">
        <f t="shared" ref="J28:K28" si="4">SUM(J20,J25)</f>
        <v>3410</v>
      </c>
      <c r="K28" s="340">
        <f t="shared" si="4"/>
        <v>0</v>
      </c>
      <c r="L28" s="396" t="s">
        <v>702</v>
      </c>
      <c r="M28" s="339">
        <f t="shared" ref="M28:N28" si="5">SUM(M20,M25)</f>
        <v>1540</v>
      </c>
      <c r="N28" s="340">
        <f t="shared" si="5"/>
        <v>0</v>
      </c>
      <c r="O28" s="202"/>
      <c r="P28" s="203">
        <f>SUM([1]山口9!P54,宇部日報【夕刊】!P27)</f>
        <v>0</v>
      </c>
      <c r="Q28" s="357">
        <f>SUM(Q27,[1]山口9!Q54)</f>
        <v>0</v>
      </c>
      <c r="R28" s="202"/>
      <c r="S28" s="203">
        <f>SUM([1]山口9!S54,宇部日報【夕刊】!S27)</f>
        <v>0</v>
      </c>
      <c r="T28" s="357">
        <f>SUM([1]山口9!T54,宇部日報【夕刊】!T27)</f>
        <v>0</v>
      </c>
      <c r="U28" s="17"/>
      <c r="V28" s="790"/>
      <c r="Y28" s="19"/>
      <c r="Z28" s="19"/>
      <c r="AA28" s="19"/>
    </row>
    <row r="29" spans="1:27" ht="13.5" customHeight="1" x14ac:dyDescent="0.15">
      <c r="A29" s="127"/>
      <c r="B29" s="128"/>
      <c r="C29" s="129"/>
      <c r="D29" s="130"/>
      <c r="E29" s="366"/>
      <c r="F29" s="129"/>
      <c r="G29" s="130"/>
      <c r="H29" s="367"/>
      <c r="I29" s="221"/>
      <c r="J29" s="222"/>
      <c r="K29" s="367"/>
      <c r="L29" s="221"/>
      <c r="M29" s="222"/>
      <c r="N29" s="367"/>
      <c r="O29" s="221"/>
      <c r="P29" s="222"/>
      <c r="Q29" s="367"/>
      <c r="R29" s="223"/>
      <c r="S29" s="222"/>
      <c r="T29" s="368"/>
      <c r="U29" s="17"/>
      <c r="V29" s="790"/>
      <c r="Y29" s="19"/>
      <c r="Z29" s="19"/>
      <c r="AA29" s="19"/>
    </row>
    <row r="30" spans="1:27" ht="13.5" customHeight="1" x14ac:dyDescent="0.15">
      <c r="A30" s="499"/>
      <c r="B30" s="500"/>
      <c r="C30" s="124"/>
      <c r="D30" s="121"/>
      <c r="E30" s="356"/>
      <c r="F30" s="131"/>
      <c r="G30" s="132"/>
      <c r="H30" s="356"/>
      <c r="I30" s="131"/>
      <c r="J30" s="132"/>
      <c r="K30" s="356"/>
      <c r="L30" s="131"/>
      <c r="M30" s="132"/>
      <c r="N30" s="356"/>
      <c r="O30" s="131"/>
      <c r="P30" s="132"/>
      <c r="Q30" s="356"/>
      <c r="R30" s="131"/>
      <c r="S30" s="132"/>
      <c r="T30" s="356"/>
      <c r="U30" s="17"/>
      <c r="V30" s="790"/>
      <c r="Y30" s="19"/>
      <c r="Z30" s="19"/>
      <c r="AA30" s="19"/>
    </row>
    <row r="31" spans="1:27" ht="13.5" customHeight="1" x14ac:dyDescent="0.15">
      <c r="A31" s="320"/>
      <c r="B31" s="501"/>
      <c r="C31" s="72"/>
      <c r="D31" s="18"/>
      <c r="E31" s="183"/>
      <c r="F31" s="106"/>
      <c r="G31" s="107"/>
      <c r="H31" s="183"/>
      <c r="I31" s="106"/>
      <c r="J31" s="107"/>
      <c r="K31" s="183"/>
      <c r="L31" s="106"/>
      <c r="M31" s="107"/>
      <c r="N31" s="183"/>
      <c r="O31" s="106"/>
      <c r="P31" s="107"/>
      <c r="Q31" s="183"/>
      <c r="R31" s="113"/>
      <c r="S31" s="107"/>
      <c r="T31" s="183"/>
      <c r="U31" s="17"/>
      <c r="V31" s="790"/>
      <c r="Y31" s="19"/>
      <c r="Z31" s="19"/>
      <c r="AA31" s="19"/>
    </row>
    <row r="32" spans="1:27" ht="13.5" customHeight="1" x14ac:dyDescent="0.15">
      <c r="A32" s="320"/>
      <c r="B32" s="501"/>
      <c r="C32" s="72"/>
      <c r="D32" s="18"/>
      <c r="E32" s="183"/>
      <c r="F32" s="106"/>
      <c r="G32" s="107"/>
      <c r="H32" s="183"/>
      <c r="I32" s="106"/>
      <c r="J32" s="107"/>
      <c r="K32" s="183"/>
      <c r="L32" s="106"/>
      <c r="M32" s="107"/>
      <c r="N32" s="183"/>
      <c r="O32" s="106"/>
      <c r="P32" s="107"/>
      <c r="Q32" s="183"/>
      <c r="R32" s="208"/>
      <c r="S32" s="107"/>
      <c r="T32" s="183"/>
      <c r="U32" s="17"/>
      <c r="V32" s="790"/>
      <c r="Y32" s="19"/>
      <c r="Z32" s="19"/>
      <c r="AA32" s="19"/>
    </row>
    <row r="33" spans="1:27" ht="13.5" customHeight="1" x14ac:dyDescent="0.15">
      <c r="A33" s="320"/>
      <c r="B33" s="501"/>
      <c r="C33" s="72"/>
      <c r="D33" s="18"/>
      <c r="E33" s="183"/>
      <c r="F33" s="106"/>
      <c r="G33" s="107"/>
      <c r="H33" s="183"/>
      <c r="I33" s="106"/>
      <c r="J33" s="107"/>
      <c r="K33" s="183"/>
      <c r="L33" s="106"/>
      <c r="M33" s="107"/>
      <c r="N33" s="183"/>
      <c r="O33" s="106"/>
      <c r="P33" s="107"/>
      <c r="Q33" s="183"/>
      <c r="R33" s="208"/>
      <c r="S33" s="107"/>
      <c r="T33" s="183"/>
      <c r="U33" s="17"/>
      <c r="V33" s="790"/>
      <c r="Y33" s="19"/>
      <c r="Z33" s="19"/>
      <c r="AA33" s="19"/>
    </row>
    <row r="34" spans="1:27" ht="13.5" customHeight="1" x14ac:dyDescent="0.15">
      <c r="A34" s="320"/>
      <c r="B34" s="501"/>
      <c r="C34" s="72"/>
      <c r="D34" s="18"/>
      <c r="E34" s="183"/>
      <c r="F34" s="106"/>
      <c r="G34" s="107"/>
      <c r="H34" s="183"/>
      <c r="I34" s="106"/>
      <c r="J34" s="107"/>
      <c r="K34" s="183"/>
      <c r="L34" s="106"/>
      <c r="M34" s="107"/>
      <c r="N34" s="183"/>
      <c r="O34" s="106"/>
      <c r="P34" s="107"/>
      <c r="Q34" s="183"/>
      <c r="R34" s="208"/>
      <c r="S34" s="107"/>
      <c r="T34" s="183"/>
      <c r="U34" s="17"/>
      <c r="V34" s="790"/>
      <c r="Y34" s="19"/>
      <c r="Z34" s="19"/>
      <c r="AA34" s="19"/>
    </row>
    <row r="35" spans="1:27" ht="13.5" customHeight="1" x14ac:dyDescent="0.15">
      <c r="A35" s="320"/>
      <c r="B35" s="501"/>
      <c r="C35" s="72"/>
      <c r="D35" s="18"/>
      <c r="E35" s="183"/>
      <c r="F35" s="106"/>
      <c r="G35" s="107"/>
      <c r="H35" s="183"/>
      <c r="I35" s="106"/>
      <c r="J35" s="107"/>
      <c r="K35" s="183"/>
      <c r="L35" s="106"/>
      <c r="M35" s="107"/>
      <c r="N35" s="183"/>
      <c r="O35" s="106"/>
      <c r="P35" s="107"/>
      <c r="Q35" s="183"/>
      <c r="R35" s="106"/>
      <c r="S35" s="107"/>
      <c r="T35" s="183"/>
      <c r="U35" s="17"/>
      <c r="V35" s="790"/>
      <c r="Y35" s="19"/>
      <c r="Z35" s="19"/>
      <c r="AA35" s="19"/>
    </row>
    <row r="36" spans="1:27" ht="13.5" customHeight="1" x14ac:dyDescent="0.15">
      <c r="A36" s="320"/>
      <c r="B36" s="501"/>
      <c r="C36" s="72"/>
      <c r="D36" s="18"/>
      <c r="E36" s="183"/>
      <c r="F36" s="106"/>
      <c r="G36" s="107"/>
      <c r="H36" s="183"/>
      <c r="I36" s="106"/>
      <c r="J36" s="107"/>
      <c r="K36" s="183"/>
      <c r="L36" s="106"/>
      <c r="M36" s="107"/>
      <c r="N36" s="183"/>
      <c r="O36" s="106"/>
      <c r="P36" s="107"/>
      <c r="Q36" s="183"/>
      <c r="R36" s="106"/>
      <c r="S36" s="107"/>
      <c r="T36" s="183"/>
      <c r="U36" s="17"/>
      <c r="V36" s="790"/>
      <c r="Y36" s="19"/>
      <c r="Z36" s="19"/>
      <c r="AA36" s="19"/>
    </row>
    <row r="37" spans="1:27" ht="13.5" customHeight="1" x14ac:dyDescent="0.15">
      <c r="A37" s="320"/>
      <c r="B37" s="501"/>
      <c r="C37" s="72"/>
      <c r="D37" s="18">
        <v>0</v>
      </c>
      <c r="E37" s="183"/>
      <c r="F37" s="106"/>
      <c r="G37" s="107"/>
      <c r="H37" s="183"/>
      <c r="I37" s="106"/>
      <c r="J37" s="107"/>
      <c r="K37" s="183"/>
      <c r="L37" s="106"/>
      <c r="M37" s="107"/>
      <c r="N37" s="183"/>
      <c r="O37" s="106"/>
      <c r="P37" s="107"/>
      <c r="Q37" s="183"/>
      <c r="R37" s="106"/>
      <c r="S37" s="107"/>
      <c r="T37" s="183"/>
      <c r="U37" s="17"/>
      <c r="V37" s="790"/>
      <c r="Y37" s="19"/>
      <c r="Z37" s="19"/>
      <c r="AA37" s="19"/>
    </row>
    <row r="38" spans="1:27" ht="13.5" customHeight="1" x14ac:dyDescent="0.15">
      <c r="A38" s="320"/>
      <c r="B38" s="501"/>
      <c r="C38" s="72"/>
      <c r="D38" s="18">
        <v>0</v>
      </c>
      <c r="E38" s="183"/>
      <c r="F38" s="106"/>
      <c r="G38" s="107"/>
      <c r="H38" s="183"/>
      <c r="I38" s="106"/>
      <c r="J38" s="107"/>
      <c r="K38" s="183"/>
      <c r="L38" s="106"/>
      <c r="M38" s="107"/>
      <c r="N38" s="183"/>
      <c r="O38" s="106"/>
      <c r="P38" s="107"/>
      <c r="Q38" s="183"/>
      <c r="R38" s="106"/>
      <c r="S38" s="107"/>
      <c r="T38" s="183"/>
      <c r="U38" s="17"/>
      <c r="V38" s="790"/>
      <c r="Y38" s="19"/>
      <c r="Z38" s="19"/>
      <c r="AA38" s="19"/>
    </row>
    <row r="39" spans="1:27" ht="13.5" customHeight="1" x14ac:dyDescent="0.15">
      <c r="A39" s="320"/>
      <c r="B39" s="501"/>
      <c r="C39" s="72"/>
      <c r="D39" s="18">
        <v>0</v>
      </c>
      <c r="E39" s="183"/>
      <c r="F39" s="106"/>
      <c r="G39" s="107"/>
      <c r="H39" s="183"/>
      <c r="I39" s="106"/>
      <c r="J39" s="107"/>
      <c r="K39" s="183"/>
      <c r="L39" s="106"/>
      <c r="M39" s="107"/>
      <c r="N39" s="183"/>
      <c r="O39" s="106"/>
      <c r="P39" s="107"/>
      <c r="Q39" s="183"/>
      <c r="R39" s="208"/>
      <c r="S39" s="107"/>
      <c r="T39" s="183"/>
      <c r="U39" s="17"/>
      <c r="V39" s="790"/>
      <c r="Y39" s="19"/>
      <c r="Z39" s="19"/>
      <c r="AA39" s="19"/>
    </row>
    <row r="40" spans="1:27" ht="13.5" customHeight="1" x14ac:dyDescent="0.15">
      <c r="A40" s="320"/>
      <c r="B40" s="501"/>
      <c r="C40" s="72"/>
      <c r="D40" s="18">
        <v>0</v>
      </c>
      <c r="E40" s="183"/>
      <c r="F40" s="106"/>
      <c r="G40" s="107"/>
      <c r="H40" s="183"/>
      <c r="I40" s="106"/>
      <c r="J40" s="107"/>
      <c r="K40" s="183"/>
      <c r="L40" s="106"/>
      <c r="M40" s="107"/>
      <c r="N40" s="183"/>
      <c r="O40" s="106"/>
      <c r="P40" s="107">
        <v>0</v>
      </c>
      <c r="Q40" s="183"/>
      <c r="R40" s="106"/>
      <c r="S40" s="107"/>
      <c r="T40" s="183"/>
      <c r="U40" s="17"/>
      <c r="V40" s="790"/>
      <c r="Y40" s="19"/>
      <c r="Z40" s="19"/>
      <c r="AA40" s="19"/>
    </row>
    <row r="41" spans="1:27" ht="13.5" customHeight="1" x14ac:dyDescent="0.15">
      <c r="A41" s="320"/>
      <c r="B41" s="501"/>
      <c r="C41" s="72"/>
      <c r="D41" s="18">
        <v>0</v>
      </c>
      <c r="E41" s="183"/>
      <c r="F41" s="106"/>
      <c r="G41" s="107"/>
      <c r="H41" s="183"/>
      <c r="I41" s="106"/>
      <c r="J41" s="107"/>
      <c r="K41" s="183"/>
      <c r="L41" s="106"/>
      <c r="M41" s="107"/>
      <c r="N41" s="183"/>
      <c r="O41" s="106"/>
      <c r="P41" s="107"/>
      <c r="Q41" s="183"/>
      <c r="R41" s="106"/>
      <c r="S41" s="107"/>
      <c r="T41" s="183"/>
      <c r="U41" s="17"/>
      <c r="V41" s="790"/>
      <c r="Y41" s="19"/>
      <c r="Z41" s="19"/>
      <c r="AA41" s="19"/>
    </row>
    <row r="42" spans="1:27" ht="13.5" customHeight="1" x14ac:dyDescent="0.15">
      <c r="A42" s="320"/>
      <c r="B42" s="501"/>
      <c r="C42" s="72"/>
      <c r="D42" s="18">
        <v>0</v>
      </c>
      <c r="E42" s="183"/>
      <c r="F42" s="106"/>
      <c r="G42" s="107"/>
      <c r="H42" s="183"/>
      <c r="I42" s="106"/>
      <c r="J42" s="107"/>
      <c r="K42" s="183"/>
      <c r="L42" s="106"/>
      <c r="M42" s="107"/>
      <c r="N42" s="183"/>
      <c r="O42" s="106"/>
      <c r="P42" s="107">
        <v>0</v>
      </c>
      <c r="Q42" s="183"/>
      <c r="R42" s="106"/>
      <c r="S42" s="107"/>
      <c r="T42" s="183"/>
      <c r="U42" s="17"/>
      <c r="V42" s="790"/>
      <c r="Y42" s="19"/>
      <c r="Z42" s="19"/>
      <c r="AA42" s="19"/>
    </row>
    <row r="43" spans="1:27" ht="13.5" customHeight="1" x14ac:dyDescent="0.15">
      <c r="A43" s="320"/>
      <c r="B43" s="501"/>
      <c r="C43" s="72"/>
      <c r="D43" s="18">
        <v>0</v>
      </c>
      <c r="E43" s="183"/>
      <c r="F43" s="106"/>
      <c r="G43" s="107"/>
      <c r="H43" s="183"/>
      <c r="I43" s="106"/>
      <c r="J43" s="107"/>
      <c r="K43" s="183"/>
      <c r="L43" s="106"/>
      <c r="M43" s="107"/>
      <c r="N43" s="183"/>
      <c r="O43" s="106"/>
      <c r="P43" s="107">
        <v>0</v>
      </c>
      <c r="Q43" s="183"/>
      <c r="R43" s="106"/>
      <c r="S43" s="107"/>
      <c r="T43" s="183"/>
      <c r="U43" s="17"/>
      <c r="V43" s="790"/>
      <c r="Y43" s="19"/>
      <c r="Z43" s="19"/>
      <c r="AA43" s="19"/>
    </row>
    <row r="44" spans="1:27" ht="13.5" customHeight="1" x14ac:dyDescent="0.15">
      <c r="A44" s="320"/>
      <c r="B44" s="501"/>
      <c r="C44" s="72"/>
      <c r="D44" s="18">
        <v>0</v>
      </c>
      <c r="E44" s="183"/>
      <c r="F44" s="106"/>
      <c r="G44" s="107"/>
      <c r="H44" s="183"/>
      <c r="I44" s="106"/>
      <c r="J44" s="107"/>
      <c r="K44" s="183"/>
      <c r="L44" s="106"/>
      <c r="M44" s="107"/>
      <c r="N44" s="183"/>
      <c r="O44" s="106"/>
      <c r="P44" s="107">
        <v>0</v>
      </c>
      <c r="Q44" s="183"/>
      <c r="R44" s="106"/>
      <c r="S44" s="107"/>
      <c r="T44" s="183"/>
      <c r="U44" s="17"/>
      <c r="V44" s="790"/>
      <c r="Y44" s="19"/>
      <c r="Z44" s="19"/>
      <c r="AA44" s="19"/>
    </row>
    <row r="45" spans="1:27" ht="13.5" customHeight="1" x14ac:dyDescent="0.15">
      <c r="A45" s="320"/>
      <c r="B45" s="501"/>
      <c r="C45" s="72"/>
      <c r="D45" s="18">
        <v>0</v>
      </c>
      <c r="E45" s="183"/>
      <c r="F45" s="106"/>
      <c r="G45" s="107"/>
      <c r="H45" s="183"/>
      <c r="I45" s="106"/>
      <c r="J45" s="107"/>
      <c r="K45" s="183"/>
      <c r="L45" s="106"/>
      <c r="M45" s="107"/>
      <c r="N45" s="183"/>
      <c r="O45" s="106"/>
      <c r="P45" s="107">
        <v>0</v>
      </c>
      <c r="Q45" s="183"/>
      <c r="R45" s="106"/>
      <c r="S45" s="107"/>
      <c r="T45" s="183"/>
      <c r="U45" s="17"/>
      <c r="V45" s="790"/>
      <c r="Y45" s="19"/>
      <c r="Z45" s="19"/>
      <c r="AA45" s="19"/>
    </row>
    <row r="46" spans="1:27" ht="13.5" customHeight="1" x14ac:dyDescent="0.15">
      <c r="A46" s="74"/>
      <c r="B46" s="502"/>
      <c r="C46" s="72"/>
      <c r="D46" s="18">
        <v>0</v>
      </c>
      <c r="E46" s="183"/>
      <c r="F46" s="106"/>
      <c r="G46" s="107"/>
      <c r="H46" s="183"/>
      <c r="I46" s="106"/>
      <c r="J46" s="107"/>
      <c r="K46" s="183"/>
      <c r="L46" s="106"/>
      <c r="M46" s="107"/>
      <c r="N46" s="183"/>
      <c r="O46" s="106"/>
      <c r="P46" s="107">
        <v>0</v>
      </c>
      <c r="Q46" s="183"/>
      <c r="R46" s="106"/>
      <c r="S46" s="107"/>
      <c r="T46" s="183"/>
      <c r="U46" s="17"/>
      <c r="V46" s="790"/>
      <c r="Y46" s="19"/>
      <c r="Z46" s="19"/>
      <c r="AA46" s="19"/>
    </row>
    <row r="47" spans="1:27" ht="13.5" customHeight="1" x14ac:dyDescent="0.15">
      <c r="A47" s="74"/>
      <c r="B47" s="502"/>
      <c r="C47" s="72"/>
      <c r="D47" s="18">
        <v>0</v>
      </c>
      <c r="E47" s="183"/>
      <c r="F47" s="106"/>
      <c r="G47" s="107">
        <v>0</v>
      </c>
      <c r="H47" s="183"/>
      <c r="I47" s="106"/>
      <c r="J47" s="107">
        <v>0</v>
      </c>
      <c r="K47" s="183"/>
      <c r="L47" s="106"/>
      <c r="M47" s="107">
        <v>0</v>
      </c>
      <c r="N47" s="183"/>
      <c r="O47" s="106"/>
      <c r="P47" s="107">
        <v>0</v>
      </c>
      <c r="Q47" s="183"/>
      <c r="R47" s="106"/>
      <c r="S47" s="107">
        <v>0</v>
      </c>
      <c r="T47" s="183"/>
      <c r="U47" s="17"/>
      <c r="V47" s="790"/>
      <c r="Y47" s="19"/>
      <c r="Z47" s="19"/>
      <c r="AA47" s="19"/>
    </row>
    <row r="48" spans="1:27" ht="13.5" customHeight="1" x14ac:dyDescent="0.15">
      <c r="A48" s="74"/>
      <c r="B48" s="502"/>
      <c r="C48" s="72"/>
      <c r="D48" s="18">
        <v>0</v>
      </c>
      <c r="E48" s="183"/>
      <c r="F48" s="106"/>
      <c r="G48" s="107">
        <v>0</v>
      </c>
      <c r="H48" s="183"/>
      <c r="I48" s="106"/>
      <c r="J48" s="107">
        <v>0</v>
      </c>
      <c r="K48" s="183"/>
      <c r="L48" s="106"/>
      <c r="M48" s="107">
        <v>0</v>
      </c>
      <c r="N48" s="183"/>
      <c r="O48" s="106"/>
      <c r="P48" s="107">
        <v>0</v>
      </c>
      <c r="Q48" s="183"/>
      <c r="R48" s="106"/>
      <c r="S48" s="107">
        <v>0</v>
      </c>
      <c r="T48" s="183"/>
      <c r="U48" s="17"/>
      <c r="V48" s="790"/>
      <c r="Y48" s="19"/>
      <c r="Z48" s="19"/>
      <c r="AA48" s="19"/>
    </row>
    <row r="49" spans="1:27" ht="13.5" customHeight="1" x14ac:dyDescent="0.15">
      <c r="A49" s="74"/>
      <c r="B49" s="502"/>
      <c r="C49" s="72"/>
      <c r="D49" s="18">
        <v>0</v>
      </c>
      <c r="E49" s="183"/>
      <c r="F49" s="106"/>
      <c r="G49" s="107">
        <v>0</v>
      </c>
      <c r="H49" s="183"/>
      <c r="I49" s="106"/>
      <c r="J49" s="107">
        <v>0</v>
      </c>
      <c r="K49" s="183"/>
      <c r="L49" s="106"/>
      <c r="M49" s="107">
        <v>0</v>
      </c>
      <c r="N49" s="183"/>
      <c r="O49" s="106"/>
      <c r="P49" s="107">
        <v>0</v>
      </c>
      <c r="Q49" s="183"/>
      <c r="R49" s="106"/>
      <c r="S49" s="107">
        <v>0</v>
      </c>
      <c r="T49" s="183"/>
      <c r="U49" s="17"/>
      <c r="V49" s="790"/>
      <c r="Y49" s="19"/>
      <c r="Z49" s="19"/>
      <c r="AA49" s="19"/>
    </row>
    <row r="50" spans="1:27" ht="13.5" customHeight="1" x14ac:dyDescent="0.15">
      <c r="A50" s="74"/>
      <c r="B50" s="502"/>
      <c r="C50" s="72"/>
      <c r="D50" s="18">
        <v>0</v>
      </c>
      <c r="E50" s="183"/>
      <c r="F50" s="106"/>
      <c r="G50" s="107">
        <v>0</v>
      </c>
      <c r="H50" s="183"/>
      <c r="I50" s="106"/>
      <c r="J50" s="107">
        <v>0</v>
      </c>
      <c r="K50" s="183"/>
      <c r="L50" s="106"/>
      <c r="M50" s="107">
        <v>0</v>
      </c>
      <c r="N50" s="183"/>
      <c r="O50" s="106"/>
      <c r="P50" s="107">
        <v>0</v>
      </c>
      <c r="Q50" s="183"/>
      <c r="R50" s="106"/>
      <c r="S50" s="107">
        <v>0</v>
      </c>
      <c r="T50" s="183"/>
      <c r="U50" s="17"/>
      <c r="V50" s="790"/>
      <c r="Y50" s="19"/>
      <c r="Z50" s="19"/>
      <c r="AA50" s="19"/>
    </row>
    <row r="51" spans="1:27" ht="13.5" customHeight="1" x14ac:dyDescent="0.15">
      <c r="A51" s="74"/>
      <c r="B51" s="502"/>
      <c r="C51" s="72"/>
      <c r="D51" s="18">
        <v>0</v>
      </c>
      <c r="E51" s="183"/>
      <c r="F51" s="106"/>
      <c r="G51" s="107">
        <v>0</v>
      </c>
      <c r="H51" s="183"/>
      <c r="I51" s="106"/>
      <c r="J51" s="107">
        <v>0</v>
      </c>
      <c r="K51" s="183"/>
      <c r="L51" s="106"/>
      <c r="M51" s="107">
        <v>0</v>
      </c>
      <c r="N51" s="183"/>
      <c r="O51" s="106"/>
      <c r="P51" s="107">
        <v>0</v>
      </c>
      <c r="Q51" s="183"/>
      <c r="R51" s="106"/>
      <c r="S51" s="107">
        <v>0</v>
      </c>
      <c r="T51" s="183"/>
      <c r="U51" s="17"/>
      <c r="V51" s="790"/>
      <c r="Y51" s="19"/>
      <c r="Z51" s="19"/>
      <c r="AA51" s="19"/>
    </row>
    <row r="52" spans="1:27" ht="13.5" customHeight="1" thickBot="1" x14ac:dyDescent="0.2">
      <c r="A52" s="74"/>
      <c r="B52" s="502"/>
      <c r="C52" s="72"/>
      <c r="D52" s="18">
        <v>0</v>
      </c>
      <c r="E52" s="183"/>
      <c r="F52" s="106"/>
      <c r="G52" s="107">
        <v>0</v>
      </c>
      <c r="H52" s="183"/>
      <c r="I52" s="106"/>
      <c r="J52" s="107">
        <v>0</v>
      </c>
      <c r="K52" s="183"/>
      <c r="L52" s="106"/>
      <c r="M52" s="107">
        <v>0</v>
      </c>
      <c r="N52" s="183"/>
      <c r="O52" s="106"/>
      <c r="P52" s="107">
        <v>0</v>
      </c>
      <c r="Q52" s="183"/>
      <c r="R52" s="106"/>
      <c r="S52" s="107">
        <v>0</v>
      </c>
      <c r="T52" s="183"/>
      <c r="U52" s="17"/>
      <c r="V52" s="790"/>
      <c r="Y52" s="19"/>
      <c r="Z52" s="19"/>
      <c r="AA52" s="19"/>
    </row>
    <row r="53" spans="1:27" ht="13.5" customHeight="1" x14ac:dyDescent="0.15">
      <c r="A53" s="70"/>
      <c r="B53" s="71"/>
      <c r="C53" s="2"/>
      <c r="D53" s="21">
        <v>0</v>
      </c>
      <c r="E53" s="370"/>
      <c r="F53" s="2"/>
      <c r="G53" s="21"/>
      <c r="H53" s="370"/>
      <c r="I53" s="2"/>
      <c r="J53" s="21"/>
      <c r="K53" s="370"/>
      <c r="L53" s="2"/>
      <c r="M53" s="21"/>
      <c r="N53" s="370"/>
      <c r="O53" s="2"/>
      <c r="P53" s="21"/>
      <c r="Q53" s="370"/>
      <c r="R53" s="27"/>
      <c r="S53" s="21">
        <v>0</v>
      </c>
      <c r="T53" s="371"/>
      <c r="U53" s="17"/>
      <c r="V53" s="790"/>
      <c r="Y53" s="19"/>
      <c r="Z53" s="19"/>
      <c r="AA53" s="19"/>
    </row>
    <row r="54" spans="1:27" ht="13.5" customHeight="1" thickBot="1" x14ac:dyDescent="0.2">
      <c r="A54" s="795">
        <f>SUM(D54,G54,J54,M54,P54,S54)</f>
        <v>11980</v>
      </c>
      <c r="B54" s="796"/>
      <c r="C54" s="3"/>
      <c r="D54" s="20"/>
      <c r="E54" s="369"/>
      <c r="F54" s="3" t="s">
        <v>181</v>
      </c>
      <c r="G54" s="20">
        <f>SUM(G28)</f>
        <v>7030</v>
      </c>
      <c r="H54" s="369">
        <f>SUM(H28)</f>
        <v>0</v>
      </c>
      <c r="I54" s="3" t="s">
        <v>181</v>
      </c>
      <c r="J54" s="20">
        <f t="shared" ref="J54:K54" si="6">SUM(J28)</f>
        <v>3410</v>
      </c>
      <c r="K54" s="369">
        <f t="shared" si="6"/>
        <v>0</v>
      </c>
      <c r="L54" s="3" t="s">
        <v>181</v>
      </c>
      <c r="M54" s="20">
        <f t="shared" ref="M54:N54" si="7">SUM(M28)</f>
        <v>1540</v>
      </c>
      <c r="N54" s="369">
        <f t="shared" si="7"/>
        <v>0</v>
      </c>
      <c r="O54" s="3"/>
      <c r="P54" s="20"/>
      <c r="Q54" s="369"/>
      <c r="R54" s="3"/>
      <c r="S54" s="20"/>
      <c r="T54" s="369"/>
      <c r="U54" s="17"/>
      <c r="V54" s="790"/>
    </row>
    <row r="55" spans="1:27" ht="13.5" customHeight="1" x14ac:dyDescent="0.15">
      <c r="A55" s="23"/>
      <c r="B55" s="23"/>
      <c r="C55" s="24" t="s">
        <v>704</v>
      </c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8"/>
      <c r="S55" s="25"/>
      <c r="T55" s="25"/>
    </row>
    <row r="56" spans="1:27" ht="17.25" customHeight="1" x14ac:dyDescent="0.15">
      <c r="A56" s="26"/>
      <c r="B56" s="26"/>
      <c r="C56" s="95" t="s">
        <v>114</v>
      </c>
      <c r="D56" s="19"/>
      <c r="E56" s="382" t="s">
        <v>639</v>
      </c>
      <c r="F56" s="382">
        <f>$M$3*0.3</f>
        <v>0</v>
      </c>
      <c r="G56" s="19"/>
      <c r="H56" s="391" t="s">
        <v>642</v>
      </c>
      <c r="I56" s="390">
        <f>山口1!K53</f>
        <v>0</v>
      </c>
      <c r="J56" s="19"/>
      <c r="K56" s="19"/>
      <c r="L56" s="19"/>
      <c r="M56" s="19"/>
      <c r="N56" s="19"/>
      <c r="O56" s="19"/>
      <c r="P56" s="19"/>
      <c r="R56" s="49" t="str">
        <f>[1]市郡別!T92</f>
        <v>(R7.4月)</v>
      </c>
      <c r="S56" s="19"/>
    </row>
    <row r="57" spans="1:27" ht="13.5" customHeight="1" x14ac:dyDescent="0.15"/>
    <row r="58" spans="1:27" ht="13.5" customHeight="1" x14ac:dyDescent="0.15"/>
    <row r="59" spans="1:27" ht="13.5" customHeight="1" x14ac:dyDescent="0.15"/>
    <row r="60" spans="1:27" ht="13.5" customHeight="1" x14ac:dyDescent="0.15"/>
    <row r="61" spans="1:27" ht="13.5" customHeight="1" x14ac:dyDescent="0.15"/>
    <row r="62" spans="1:27" ht="13.5" customHeight="1" x14ac:dyDescent="0.15"/>
    <row r="63" spans="1:27" ht="13.5" customHeight="1" x14ac:dyDescent="0.15"/>
    <row r="81" spans="21:27" ht="13.5" customHeight="1" x14ac:dyDescent="0.15">
      <c r="U81" s="17"/>
    </row>
    <row r="82" spans="21:27" ht="13.5" customHeight="1" x14ac:dyDescent="0.15">
      <c r="U82" s="17"/>
    </row>
    <row r="83" spans="21:27" ht="13.5" customHeight="1" x14ac:dyDescent="0.15">
      <c r="U83" s="17"/>
      <c r="Y83" s="22"/>
      <c r="Z83" s="17"/>
      <c r="AA83" s="17"/>
    </row>
    <row r="84" spans="21:27" ht="13.5" customHeight="1" x14ac:dyDescent="0.15">
      <c r="U84" s="17"/>
      <c r="Y84" s="19"/>
      <c r="Z84" s="19"/>
      <c r="AA84" s="19"/>
    </row>
    <row r="85" spans="21:27" ht="13.5" customHeight="1" x14ac:dyDescent="0.15">
      <c r="U85" s="17"/>
      <c r="Y85" s="19"/>
      <c r="Z85" s="19"/>
      <c r="AA85" s="19"/>
    </row>
    <row r="86" spans="21:27" ht="13.5" customHeight="1" x14ac:dyDescent="0.15">
      <c r="U86" s="17"/>
      <c r="Y86" s="19"/>
      <c r="Z86" s="19"/>
      <c r="AA86" s="19"/>
    </row>
    <row r="87" spans="21:27" ht="13.5" customHeight="1" x14ac:dyDescent="0.15">
      <c r="U87" s="17"/>
      <c r="Y87" s="19"/>
      <c r="Z87" s="19"/>
      <c r="AA87" s="19"/>
    </row>
    <row r="88" spans="21:27" ht="13.5" customHeight="1" x14ac:dyDescent="0.15">
      <c r="U88" s="17"/>
      <c r="Y88" s="19"/>
      <c r="Z88" s="19"/>
      <c r="AA88" s="19"/>
    </row>
    <row r="89" spans="21:27" ht="13.5" customHeight="1" x14ac:dyDescent="0.15">
      <c r="U89" s="17"/>
      <c r="Y89" s="19"/>
      <c r="Z89" s="19"/>
      <c r="AA89" s="19"/>
    </row>
    <row r="90" spans="21:27" ht="13.5" customHeight="1" x14ac:dyDescent="0.15">
      <c r="U90" s="17"/>
      <c r="Y90" s="19"/>
      <c r="Z90" s="19"/>
      <c r="AA90" s="19"/>
    </row>
    <row r="91" spans="21:27" ht="13.5" customHeight="1" x14ac:dyDescent="0.15">
      <c r="U91" s="17"/>
      <c r="Y91" s="19"/>
      <c r="Z91" s="19"/>
      <c r="AA91" s="19"/>
    </row>
    <row r="92" spans="21:27" ht="13.5" customHeight="1" x14ac:dyDescent="0.15">
      <c r="U92" s="17"/>
      <c r="Y92" s="19"/>
      <c r="Z92" s="19"/>
      <c r="AA92" s="19"/>
    </row>
    <row r="93" spans="21:27" ht="13.5" customHeight="1" x14ac:dyDescent="0.15">
      <c r="U93" s="17"/>
      <c r="Y93" s="19"/>
      <c r="Z93" s="19"/>
      <c r="AA93" s="19"/>
    </row>
    <row r="94" spans="21:27" ht="13.5" customHeight="1" x14ac:dyDescent="0.15">
      <c r="U94" s="17"/>
      <c r="Y94" s="19"/>
      <c r="Z94" s="19"/>
      <c r="AA94" s="19"/>
    </row>
    <row r="95" spans="21:27" ht="13.5" customHeight="1" x14ac:dyDescent="0.15">
      <c r="U95" s="17"/>
      <c r="Y95" s="19"/>
      <c r="Z95" s="19"/>
      <c r="AA95" s="19"/>
    </row>
    <row r="96" spans="21:27" ht="13.5" customHeight="1" x14ac:dyDescent="0.15">
      <c r="U96" s="17"/>
      <c r="Y96" s="19"/>
      <c r="Z96" s="19"/>
      <c r="AA96" s="19"/>
    </row>
    <row r="97" spans="21:27" ht="13.5" customHeight="1" x14ac:dyDescent="0.15">
      <c r="U97" s="17"/>
      <c r="Y97" s="19"/>
      <c r="Z97" s="19"/>
      <c r="AA97" s="19"/>
    </row>
  </sheetData>
  <mergeCells count="17">
    <mergeCell ref="T2:T5"/>
    <mergeCell ref="M3:N5"/>
    <mergeCell ref="O3:P5"/>
    <mergeCell ref="A2:F5"/>
    <mergeCell ref="G2:G5"/>
    <mergeCell ref="H2:K5"/>
    <mergeCell ref="L2:L5"/>
    <mergeCell ref="Q2:S5"/>
    <mergeCell ref="A7:B8"/>
    <mergeCell ref="A9:A25"/>
    <mergeCell ref="B9:B20"/>
    <mergeCell ref="V9:V11"/>
    <mergeCell ref="V15:V54"/>
    <mergeCell ref="B21:B25"/>
    <mergeCell ref="A27:B27"/>
    <mergeCell ref="A28:B28"/>
    <mergeCell ref="A54:B54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N26 K21 K26 Q26 T26 E26 Q30:Q52 N30:N52 K30:K52 H30:H52 E30:E52 H26 T9:T19 Q9:Q19 N9:N19 K9:K19 H9:H19 E9:E19 E21:E24 T21:T24 Q21:Q24 K23:K24 N21:N24 H21:H24 T30:T52" xr:uid="{F6D48610-1C75-4C83-B992-38BC7D97AD0D}">
      <formula1>10</formula1>
      <formula2>D9</formula2>
    </dataValidation>
  </dataValidations>
  <printOptions horizontalCentered="1" verticalCentered="1"/>
  <pageMargins left="0.39370078740157483" right="0.19685039370078741" top="0.31496062992125984" bottom="0.19685039370078741" header="0" footer="0"/>
  <pageSetup paperSize="9" scale="7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94"/>
  <sheetViews>
    <sheetView showGridLines="0" showZeros="0" tabSelected="1" zoomScale="106" zoomScaleNormal="106" workbookViewId="0">
      <pane ySplit="8" topLeftCell="A21" activePane="bottomLeft" state="frozen"/>
      <selection activeCell="P31" sqref="P31"/>
      <selection pane="bottomLeft" activeCell="A4" sqref="A4:F4"/>
    </sheetView>
  </sheetViews>
  <sheetFormatPr defaultRowHeight="13.5" x14ac:dyDescent="0.15"/>
  <cols>
    <col min="1" max="1" width="8" style="29" customWidth="1"/>
    <col min="2" max="2" width="12.125" style="29" customWidth="1"/>
    <col min="3" max="4" width="6.5" style="29" customWidth="1"/>
    <col min="5" max="18" width="8.625" style="29" customWidth="1"/>
    <col min="19" max="20" width="9.75" style="29" customWidth="1"/>
    <col min="21" max="21" width="3.625" style="182" customWidth="1"/>
    <col min="22" max="16384" width="9" style="29"/>
  </cols>
  <sheetData>
    <row r="1" spans="1:20" ht="14.25" x14ac:dyDescent="0.15">
      <c r="A1" s="47" t="s">
        <v>29</v>
      </c>
      <c r="B1" s="44"/>
      <c r="C1" s="48" t="s">
        <v>113</v>
      </c>
    </row>
    <row r="2" spans="1:20" ht="18.75" customHeight="1" x14ac:dyDescent="0.15">
      <c r="A2" s="94" t="s">
        <v>109</v>
      </c>
      <c r="B2" s="94"/>
    </row>
    <row r="3" spans="1:20" ht="15.75" customHeight="1" x14ac:dyDescent="0.15">
      <c r="A3" s="585" t="s">
        <v>32</v>
      </c>
      <c r="B3" s="571"/>
      <c r="C3" s="571"/>
      <c r="D3" s="571"/>
      <c r="E3" s="571"/>
      <c r="F3" s="571"/>
      <c r="G3" s="572"/>
      <c r="H3" s="570" t="s">
        <v>16</v>
      </c>
      <c r="I3" s="571"/>
      <c r="J3" s="571"/>
      <c r="K3" s="572"/>
      <c r="L3" s="570" t="s">
        <v>17</v>
      </c>
      <c r="M3" s="572"/>
      <c r="N3" s="570" t="s">
        <v>23</v>
      </c>
      <c r="O3" s="571"/>
      <c r="P3" s="572"/>
      <c r="Q3" s="570" t="s">
        <v>25</v>
      </c>
      <c r="R3" s="571"/>
      <c r="S3" s="572"/>
      <c r="T3" s="91" t="s">
        <v>27</v>
      </c>
    </row>
    <row r="4" spans="1:20" ht="42.75" customHeight="1" x14ac:dyDescent="0.15">
      <c r="A4" s="573"/>
      <c r="B4" s="590"/>
      <c r="C4" s="590"/>
      <c r="D4" s="590"/>
      <c r="E4" s="590"/>
      <c r="F4" s="590"/>
      <c r="G4" s="56" t="s">
        <v>22</v>
      </c>
      <c r="H4" s="582" t="s">
        <v>663</v>
      </c>
      <c r="I4" s="583"/>
      <c r="J4" s="583"/>
      <c r="K4" s="584"/>
      <c r="L4" s="573" t="s">
        <v>660</v>
      </c>
      <c r="M4" s="574"/>
      <c r="N4" s="575">
        <f>SUM(T84,T91)</f>
        <v>0</v>
      </c>
      <c r="O4" s="576"/>
      <c r="P4" s="57" t="s">
        <v>24</v>
      </c>
      <c r="Q4" s="577" t="s">
        <v>663</v>
      </c>
      <c r="R4" s="578"/>
      <c r="S4" s="579"/>
      <c r="T4" s="58" t="str">
        <f>Q4</f>
        <v>　</v>
      </c>
    </row>
    <row r="5" spans="1:20" ht="9" customHeight="1" x14ac:dyDescent="0.15"/>
    <row r="6" spans="1:20" ht="15.75" customHeight="1" x14ac:dyDescent="0.15">
      <c r="A6" s="586" t="s">
        <v>110</v>
      </c>
      <c r="B6" s="568"/>
      <c r="C6" s="568"/>
      <c r="D6" s="568"/>
      <c r="E6" s="87" t="s">
        <v>15</v>
      </c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9"/>
      <c r="R6" s="90"/>
      <c r="S6" s="568" t="s">
        <v>28</v>
      </c>
      <c r="T6" s="568"/>
    </row>
    <row r="7" spans="1:20" ht="15.75" customHeight="1" x14ac:dyDescent="0.15">
      <c r="A7" s="587"/>
      <c r="B7" s="588"/>
      <c r="C7" s="588"/>
      <c r="D7" s="588"/>
      <c r="E7" s="82" t="s">
        <v>90</v>
      </c>
      <c r="F7" s="32"/>
      <c r="G7" s="82" t="s">
        <v>18</v>
      </c>
      <c r="H7" s="32"/>
      <c r="I7" s="82" t="s">
        <v>19</v>
      </c>
      <c r="J7" s="32"/>
      <c r="K7" s="82" t="s">
        <v>20</v>
      </c>
      <c r="L7" s="32"/>
      <c r="M7" s="82" t="s">
        <v>525</v>
      </c>
      <c r="N7" s="32"/>
      <c r="O7" s="82" t="s">
        <v>212</v>
      </c>
      <c r="P7" s="32"/>
      <c r="Q7" s="82" t="s">
        <v>14</v>
      </c>
      <c r="R7" s="32"/>
      <c r="S7" s="569"/>
      <c r="T7" s="569"/>
    </row>
    <row r="8" spans="1:20" ht="15.75" customHeight="1" x14ac:dyDescent="0.15">
      <c r="A8" s="589"/>
      <c r="B8" s="588"/>
      <c r="C8" s="569"/>
      <c r="D8" s="569"/>
      <c r="E8" s="31" t="s">
        <v>30</v>
      </c>
      <c r="F8" s="36" t="s">
        <v>21</v>
      </c>
      <c r="G8" s="31" t="s">
        <v>30</v>
      </c>
      <c r="H8" s="36" t="s">
        <v>21</v>
      </c>
      <c r="I8" s="31" t="s">
        <v>30</v>
      </c>
      <c r="J8" s="36" t="s">
        <v>21</v>
      </c>
      <c r="K8" s="31" t="s">
        <v>30</v>
      </c>
      <c r="L8" s="36" t="s">
        <v>21</v>
      </c>
      <c r="M8" s="31" t="s">
        <v>30</v>
      </c>
      <c r="N8" s="36" t="s">
        <v>21</v>
      </c>
      <c r="O8" s="31" t="s">
        <v>30</v>
      </c>
      <c r="P8" s="36" t="s">
        <v>21</v>
      </c>
      <c r="Q8" s="31" t="s">
        <v>30</v>
      </c>
      <c r="R8" s="52" t="s">
        <v>21</v>
      </c>
      <c r="S8" s="42" t="s">
        <v>30</v>
      </c>
      <c r="T8" s="36" t="s">
        <v>21</v>
      </c>
    </row>
    <row r="9" spans="1:20" ht="15.75" customHeight="1" x14ac:dyDescent="0.15">
      <c r="A9" s="591" t="s">
        <v>248</v>
      </c>
      <c r="B9" s="206" t="s">
        <v>277</v>
      </c>
      <c r="C9" s="153"/>
      <c r="D9" s="76"/>
      <c r="E9" s="155">
        <f>山口1!E21</f>
        <v>17250</v>
      </c>
      <c r="F9" s="156">
        <f>山口1!F21</f>
        <v>0</v>
      </c>
      <c r="G9" s="155"/>
      <c r="H9" s="156"/>
      <c r="I9" s="155">
        <f>山口1!K21</f>
        <v>4840</v>
      </c>
      <c r="J9" s="156">
        <f>山口1!L21</f>
        <v>0</v>
      </c>
      <c r="K9" s="155"/>
      <c r="L9" s="156"/>
      <c r="M9" s="155"/>
      <c r="N9" s="156"/>
      <c r="O9" s="161"/>
      <c r="P9" s="156"/>
      <c r="Q9" s="155"/>
      <c r="R9" s="157"/>
      <c r="S9" s="181">
        <f>SUM(E9,G9,I9,K9,M9,O9,Q9)</f>
        <v>22090</v>
      </c>
      <c r="T9" s="137">
        <f>SUM(F9,H9,J9,L9,N9,P9,R9)</f>
        <v>0</v>
      </c>
    </row>
    <row r="10" spans="1:20" ht="15.75" customHeight="1" x14ac:dyDescent="0.15">
      <c r="A10" s="592"/>
      <c r="B10" s="594" t="s">
        <v>247</v>
      </c>
      <c r="C10" s="153" t="s">
        <v>269</v>
      </c>
      <c r="D10" s="76"/>
      <c r="E10" s="83">
        <f>山口1!E22</f>
        <v>1830</v>
      </c>
      <c r="F10" s="84">
        <f>SUM(山口1!F22)</f>
        <v>0</v>
      </c>
      <c r="G10" s="83">
        <f>SUM(山口1!H22)</f>
        <v>0</v>
      </c>
      <c r="H10" s="84">
        <f>SUM(山口1!I22)</f>
        <v>0</v>
      </c>
      <c r="I10" s="83">
        <f>山口1!K22</f>
        <v>700</v>
      </c>
      <c r="J10" s="84">
        <f>SUM(山口1!L22)</f>
        <v>0</v>
      </c>
      <c r="K10" s="83">
        <f>SUM(山口1!N22)</f>
        <v>0</v>
      </c>
      <c r="L10" s="84">
        <f>SUM(山口1!O22)</f>
        <v>0</v>
      </c>
      <c r="M10" s="83"/>
      <c r="N10" s="84">
        <f>SUM(山口1!R22)</f>
        <v>0</v>
      </c>
      <c r="O10" s="162"/>
      <c r="P10" s="84"/>
      <c r="Q10" s="83"/>
      <c r="R10" s="85"/>
      <c r="S10" s="86">
        <f t="shared" ref="S10:S16" si="0">SUM(E10,G10,I10,K10,M10,O10,Q10)</f>
        <v>2530</v>
      </c>
      <c r="T10" s="53">
        <f t="shared" ref="T10:T16" si="1">SUM(F10,H10,J10,L10,N10,P10,R10)</f>
        <v>0</v>
      </c>
    </row>
    <row r="11" spans="1:20" ht="15.75" customHeight="1" x14ac:dyDescent="0.15">
      <c r="A11" s="592"/>
      <c r="B11" s="595"/>
      <c r="C11" s="154" t="s">
        <v>270</v>
      </c>
      <c r="D11" s="77"/>
      <c r="E11" s="30">
        <f>SUM(山口1!E24)</f>
        <v>1770</v>
      </c>
      <c r="F11" s="35">
        <f>SUM(山口1!F24)</f>
        <v>0</v>
      </c>
      <c r="G11" s="30">
        <f>SUM(山口1!H24)</f>
        <v>0</v>
      </c>
      <c r="H11" s="35">
        <f>SUM(山口1!I24)</f>
        <v>0</v>
      </c>
      <c r="I11" s="30">
        <f>SUM(山口1!K24)</f>
        <v>700</v>
      </c>
      <c r="J11" s="35">
        <f>SUM(山口1!L24)</f>
        <v>0</v>
      </c>
      <c r="K11" s="30">
        <f>SUM(山口1!N24)</f>
        <v>0</v>
      </c>
      <c r="L11" s="35">
        <f>SUM(山口1!O24)</f>
        <v>0</v>
      </c>
      <c r="M11" s="30"/>
      <c r="N11" s="35">
        <f>SUM(山口1!R24)</f>
        <v>0</v>
      </c>
      <c r="O11" s="163"/>
      <c r="P11" s="35"/>
      <c r="Q11" s="30"/>
      <c r="R11" s="41"/>
      <c r="S11" s="43">
        <f t="shared" si="0"/>
        <v>2470</v>
      </c>
      <c r="T11" s="54">
        <f t="shared" si="1"/>
        <v>0</v>
      </c>
    </row>
    <row r="12" spans="1:20" ht="15.75" customHeight="1" x14ac:dyDescent="0.15">
      <c r="A12" s="592"/>
      <c r="B12" s="595"/>
      <c r="C12" s="154" t="s">
        <v>271</v>
      </c>
      <c r="D12" s="77"/>
      <c r="E12" s="30">
        <f>SUM(山口1!E26:E27)</f>
        <v>1610</v>
      </c>
      <c r="F12" s="35">
        <f>SUM(山口1!F26:F27)</f>
        <v>0</v>
      </c>
      <c r="G12" s="30">
        <f>SUM(山口1!H26:H27)</f>
        <v>0</v>
      </c>
      <c r="H12" s="35">
        <f>SUM(山口1!I26:I27)</f>
        <v>0</v>
      </c>
      <c r="I12" s="30">
        <f>SUM(山口1!K26:K27)</f>
        <v>700</v>
      </c>
      <c r="J12" s="35">
        <f>SUM(山口1!L26:L27)</f>
        <v>0</v>
      </c>
      <c r="K12" s="30">
        <f>SUM(山口1!N26:N27)</f>
        <v>0</v>
      </c>
      <c r="L12" s="35">
        <f>SUM(山口1!O26:O27)</f>
        <v>0</v>
      </c>
      <c r="M12" s="30"/>
      <c r="N12" s="35">
        <f>SUM(山口1!R26:R27)</f>
        <v>0</v>
      </c>
      <c r="O12" s="163"/>
      <c r="P12" s="35"/>
      <c r="Q12" s="30"/>
      <c r="R12" s="41"/>
      <c r="S12" s="43">
        <f t="shared" si="0"/>
        <v>2310</v>
      </c>
      <c r="T12" s="54">
        <f t="shared" si="1"/>
        <v>0</v>
      </c>
    </row>
    <row r="13" spans="1:20" ht="15.75" customHeight="1" x14ac:dyDescent="0.15">
      <c r="A13" s="592"/>
      <c r="B13" s="595"/>
      <c r="C13" s="154" t="s">
        <v>272</v>
      </c>
      <c r="D13" s="77"/>
      <c r="E13" s="30">
        <f>SUM(山口1!E28)</f>
        <v>230</v>
      </c>
      <c r="F13" s="35">
        <f>SUM(山口1!F28)</f>
        <v>0</v>
      </c>
      <c r="G13" s="30">
        <f>SUM(山口1!H28)</f>
        <v>0</v>
      </c>
      <c r="H13" s="35">
        <f>SUM(山口1!I28)</f>
        <v>0</v>
      </c>
      <c r="I13" s="30">
        <f>SUM(山口1!K28)</f>
        <v>0</v>
      </c>
      <c r="J13" s="35">
        <f>SUM(山口1!L28)</f>
        <v>0</v>
      </c>
      <c r="K13" s="30">
        <f>SUM(山口1!N28)</f>
        <v>0</v>
      </c>
      <c r="L13" s="35">
        <f>SUM(山口1!O28)</f>
        <v>0</v>
      </c>
      <c r="M13" s="30"/>
      <c r="N13" s="35">
        <f>SUM(山口1!R28)</f>
        <v>0</v>
      </c>
      <c r="O13" s="163"/>
      <c r="P13" s="35"/>
      <c r="Q13" s="30"/>
      <c r="R13" s="41"/>
      <c r="S13" s="43">
        <f t="shared" si="0"/>
        <v>230</v>
      </c>
      <c r="T13" s="54">
        <f t="shared" si="1"/>
        <v>0</v>
      </c>
    </row>
    <row r="14" spans="1:20" ht="15.75" customHeight="1" x14ac:dyDescent="0.15">
      <c r="A14" s="592"/>
      <c r="B14" s="595"/>
      <c r="C14" s="154" t="s">
        <v>273</v>
      </c>
      <c r="D14" s="77"/>
      <c r="E14" s="30">
        <f>SUM(山口1!E30:E31)</f>
        <v>720</v>
      </c>
      <c r="F14" s="35">
        <f>SUM(山口1!F30:F31)</f>
        <v>0</v>
      </c>
      <c r="G14" s="30">
        <f>SUM(山口1!H30:H31)</f>
        <v>0</v>
      </c>
      <c r="H14" s="35">
        <f>SUM(山口1!I30:I31)</f>
        <v>0</v>
      </c>
      <c r="I14" s="30">
        <f>SUM(山口1!K30:K31)</f>
        <v>0</v>
      </c>
      <c r="J14" s="35">
        <f>SUM(山口1!L30:L31)</f>
        <v>0</v>
      </c>
      <c r="K14" s="30">
        <f>SUM(山口1!N30:N31)</f>
        <v>0</v>
      </c>
      <c r="L14" s="35">
        <f>SUM(山口1!O30:O31)</f>
        <v>0</v>
      </c>
      <c r="M14" s="30"/>
      <c r="N14" s="35">
        <f>SUM(山口1!R30:R31)</f>
        <v>0</v>
      </c>
      <c r="O14" s="163"/>
      <c r="P14" s="35"/>
      <c r="Q14" s="30"/>
      <c r="R14" s="41"/>
      <c r="S14" s="43">
        <f t="shared" si="0"/>
        <v>720</v>
      </c>
      <c r="T14" s="54">
        <f t="shared" si="1"/>
        <v>0</v>
      </c>
    </row>
    <row r="15" spans="1:20" ht="15.75" customHeight="1" x14ac:dyDescent="0.15">
      <c r="A15" s="592"/>
      <c r="B15" s="595"/>
      <c r="C15" s="154" t="s">
        <v>274</v>
      </c>
      <c r="D15" s="77"/>
      <c r="E15" s="30">
        <f>SUM(山口1!E32:E35)</f>
        <v>530</v>
      </c>
      <c r="F15" s="35">
        <f>SUM(山口1!F32:F35)</f>
        <v>0</v>
      </c>
      <c r="G15" s="30">
        <f>SUM(山口1!H32:H35)</f>
        <v>0</v>
      </c>
      <c r="H15" s="35">
        <f>SUM(山口1!I32:I35)</f>
        <v>0</v>
      </c>
      <c r="I15" s="30">
        <f>SUM(山口1!K32:K35)</f>
        <v>0</v>
      </c>
      <c r="J15" s="35">
        <f>SUM(山口1!L32:L35)</f>
        <v>0</v>
      </c>
      <c r="K15" s="30">
        <f>SUM(山口1!N32:N35)</f>
        <v>0</v>
      </c>
      <c r="L15" s="35">
        <f>SUM(山口1!O32:O35)</f>
        <v>0</v>
      </c>
      <c r="M15" s="30"/>
      <c r="N15" s="35">
        <f>SUM(山口1!R32:R35)</f>
        <v>0</v>
      </c>
      <c r="O15" s="163"/>
      <c r="P15" s="35"/>
      <c r="Q15" s="30"/>
      <c r="R15" s="41"/>
      <c r="S15" s="43">
        <f t="shared" si="0"/>
        <v>530</v>
      </c>
      <c r="T15" s="54">
        <f t="shared" si="1"/>
        <v>0</v>
      </c>
    </row>
    <row r="16" spans="1:20" ht="15.75" customHeight="1" x14ac:dyDescent="0.15">
      <c r="A16" s="592"/>
      <c r="B16" s="595"/>
      <c r="C16" s="154" t="s">
        <v>275</v>
      </c>
      <c r="D16" s="77"/>
      <c r="E16" s="30">
        <f>SUM(山口1!E36)</f>
        <v>160</v>
      </c>
      <c r="F16" s="35">
        <f>SUM(山口1!F36)</f>
        <v>0</v>
      </c>
      <c r="G16" s="30">
        <f>SUM(山口1!H36)</f>
        <v>0</v>
      </c>
      <c r="H16" s="35">
        <f>SUM(山口1!I36)</f>
        <v>0</v>
      </c>
      <c r="I16" s="30">
        <f>SUM(山口1!K36)</f>
        <v>0</v>
      </c>
      <c r="J16" s="35">
        <f>SUM(山口1!L36)</f>
        <v>0</v>
      </c>
      <c r="K16" s="30">
        <f>SUM(山口1!N36)</f>
        <v>0</v>
      </c>
      <c r="L16" s="35">
        <f>SUM(山口1!O36)</f>
        <v>0</v>
      </c>
      <c r="M16" s="30"/>
      <c r="N16" s="35">
        <f>SUM(山口1!R36)</f>
        <v>0</v>
      </c>
      <c r="O16" s="163"/>
      <c r="P16" s="35"/>
      <c r="Q16" s="30"/>
      <c r="R16" s="41"/>
      <c r="S16" s="43">
        <f t="shared" si="0"/>
        <v>160</v>
      </c>
      <c r="T16" s="54">
        <f t="shared" si="1"/>
        <v>0</v>
      </c>
    </row>
    <row r="17" spans="1:20" ht="15.75" customHeight="1" x14ac:dyDescent="0.15">
      <c r="A17" s="593"/>
      <c r="B17" s="596"/>
      <c r="C17" s="151" t="s">
        <v>267</v>
      </c>
      <c r="D17" s="80"/>
      <c r="E17" s="60">
        <f>SUM(E9:E16)</f>
        <v>24100</v>
      </c>
      <c r="F17" s="59">
        <f t="shared" ref="F17:R17" si="2">SUM(F9:F16)</f>
        <v>0</v>
      </c>
      <c r="G17" s="60">
        <f t="shared" si="2"/>
        <v>0</v>
      </c>
      <c r="H17" s="59">
        <f t="shared" si="2"/>
        <v>0</v>
      </c>
      <c r="I17" s="60">
        <f t="shared" si="2"/>
        <v>6940</v>
      </c>
      <c r="J17" s="59">
        <f t="shared" si="2"/>
        <v>0</v>
      </c>
      <c r="K17" s="60">
        <f t="shared" si="2"/>
        <v>0</v>
      </c>
      <c r="L17" s="59">
        <f t="shared" si="2"/>
        <v>0</v>
      </c>
      <c r="M17" s="60">
        <f t="shared" si="2"/>
        <v>0</v>
      </c>
      <c r="N17" s="59">
        <f t="shared" si="2"/>
        <v>0</v>
      </c>
      <c r="O17" s="60">
        <f t="shared" si="2"/>
        <v>0</v>
      </c>
      <c r="P17" s="59">
        <f t="shared" si="2"/>
        <v>0</v>
      </c>
      <c r="Q17" s="60">
        <f t="shared" si="2"/>
        <v>0</v>
      </c>
      <c r="R17" s="59">
        <f t="shared" si="2"/>
        <v>0</v>
      </c>
      <c r="S17" s="81">
        <f>SUM(S9:S16)</f>
        <v>31040</v>
      </c>
      <c r="T17" s="59">
        <f>SUM(T9:T16)</f>
        <v>0</v>
      </c>
    </row>
    <row r="18" spans="1:20" ht="15.75" customHeight="1" x14ac:dyDescent="0.15">
      <c r="A18" s="558" t="s">
        <v>226</v>
      </c>
      <c r="B18" s="545"/>
      <c r="C18" s="190" t="s">
        <v>194</v>
      </c>
      <c r="D18" s="77"/>
      <c r="E18" s="30">
        <f>SUM(山口2!D19)</f>
        <v>440</v>
      </c>
      <c r="F18" s="35">
        <f>SUM(山口2!E19)</f>
        <v>0</v>
      </c>
      <c r="G18" s="30">
        <f>SUM(山口2!G19)</f>
        <v>0</v>
      </c>
      <c r="H18" s="35">
        <f>SUM(山口2!H19)</f>
        <v>0</v>
      </c>
      <c r="I18" s="30">
        <f>SUM(山口2!J19)</f>
        <v>0</v>
      </c>
      <c r="J18" s="35">
        <f>SUM(山口2!K19)</f>
        <v>0</v>
      </c>
      <c r="K18" s="30">
        <f>SUM(山口2!M19)</f>
        <v>0</v>
      </c>
      <c r="L18" s="35">
        <f>SUM(山口2!N19)</f>
        <v>0</v>
      </c>
      <c r="M18" s="30"/>
      <c r="N18" s="35"/>
      <c r="O18" s="163"/>
      <c r="P18" s="35"/>
      <c r="Q18" s="30">
        <f>SUM(山口2!S19)</f>
        <v>0</v>
      </c>
      <c r="R18" s="41">
        <f>SUM(山口2!T19)</f>
        <v>0</v>
      </c>
      <c r="S18" s="43">
        <f>SUM(E18,G18,I18,K18,M18,O18,Q18)</f>
        <v>440</v>
      </c>
      <c r="T18" s="54">
        <f>SUM(F18,H18,J18,L18,N18,P18,R18)</f>
        <v>0</v>
      </c>
    </row>
    <row r="19" spans="1:20" ht="15.75" customHeight="1" x14ac:dyDescent="0.15">
      <c r="A19" s="580"/>
      <c r="B19" s="560"/>
      <c r="C19" s="191" t="s">
        <v>217</v>
      </c>
      <c r="D19" s="78"/>
      <c r="E19" s="99">
        <f>SUM(山口2!D16)</f>
        <v>3970</v>
      </c>
      <c r="F19" s="100">
        <f>SUM(山口2!E16)</f>
        <v>0</v>
      </c>
      <c r="G19" s="99">
        <f>SUM(山口2!G16)</f>
        <v>10</v>
      </c>
      <c r="H19" s="100">
        <f>SUM(山口2!H16)</f>
        <v>0</v>
      </c>
      <c r="I19" s="99">
        <f>SUM(山口2!J16)</f>
        <v>2440</v>
      </c>
      <c r="J19" s="100">
        <f>SUM(山口2!K16)</f>
        <v>0</v>
      </c>
      <c r="K19" s="99">
        <f>SUM(山口2!M16)</f>
        <v>0</v>
      </c>
      <c r="L19" s="100">
        <f>SUM(山口2!N16)</f>
        <v>0</v>
      </c>
      <c r="M19" s="99"/>
      <c r="N19" s="100"/>
      <c r="O19" s="164"/>
      <c r="P19" s="100"/>
      <c r="Q19" s="99">
        <f>SUM(山口2!S16)</f>
        <v>0</v>
      </c>
      <c r="R19" s="101">
        <f>SUM(山口2!T16)</f>
        <v>0</v>
      </c>
      <c r="S19" s="50">
        <f>SUM(E19,G19,I19,K19,M19,O19,Q19)</f>
        <v>6420</v>
      </c>
      <c r="T19" s="55">
        <f>SUM(F19,H19,J19,L19,N19,P19,R19)</f>
        <v>0</v>
      </c>
    </row>
    <row r="20" spans="1:20" ht="15.75" customHeight="1" x14ac:dyDescent="0.15">
      <c r="A20" s="581"/>
      <c r="B20" s="547"/>
      <c r="C20" s="151" t="s">
        <v>218</v>
      </c>
      <c r="D20" s="80"/>
      <c r="E20" s="60">
        <f>SUM(E18:E19)</f>
        <v>4410</v>
      </c>
      <c r="F20" s="59">
        <f t="shared" ref="F20:R20" si="3">SUM(F18:F19)</f>
        <v>0</v>
      </c>
      <c r="G20" s="60">
        <f>SUM(G18:G19)</f>
        <v>10</v>
      </c>
      <c r="H20" s="59">
        <f t="shared" si="3"/>
        <v>0</v>
      </c>
      <c r="I20" s="60">
        <f t="shared" si="3"/>
        <v>2440</v>
      </c>
      <c r="J20" s="59">
        <f t="shared" si="3"/>
        <v>0</v>
      </c>
      <c r="K20" s="60">
        <f t="shared" si="3"/>
        <v>0</v>
      </c>
      <c r="L20" s="59">
        <f t="shared" si="3"/>
        <v>0</v>
      </c>
      <c r="M20" s="60">
        <f t="shared" si="3"/>
        <v>0</v>
      </c>
      <c r="N20" s="59">
        <f t="shared" si="3"/>
        <v>0</v>
      </c>
      <c r="O20" s="60">
        <f t="shared" si="3"/>
        <v>0</v>
      </c>
      <c r="P20" s="59">
        <f t="shared" si="3"/>
        <v>0</v>
      </c>
      <c r="Q20" s="60">
        <f t="shared" si="3"/>
        <v>0</v>
      </c>
      <c r="R20" s="59">
        <f t="shared" si="3"/>
        <v>0</v>
      </c>
      <c r="S20" s="81">
        <f>SUM(S18:S19)</f>
        <v>6860</v>
      </c>
      <c r="T20" s="59">
        <f>SUM(T18:T19)</f>
        <v>0</v>
      </c>
    </row>
    <row r="21" spans="1:20" ht="15.75" customHeight="1" x14ac:dyDescent="0.15">
      <c r="A21" s="558" t="s">
        <v>228</v>
      </c>
      <c r="B21" s="545"/>
      <c r="C21" s="153" t="s">
        <v>195</v>
      </c>
      <c r="D21" s="76"/>
      <c r="E21" s="83">
        <f>SUM(山口2!D31:D36)</f>
        <v>1260</v>
      </c>
      <c r="F21" s="84">
        <f>SUM(山口2!E31:E36)</f>
        <v>0</v>
      </c>
      <c r="G21" s="83">
        <f>SUM(山口2!G31:G36)</f>
        <v>0</v>
      </c>
      <c r="H21" s="84">
        <f>SUM(山口2!H31:H36)</f>
        <v>0</v>
      </c>
      <c r="I21" s="83">
        <f>SUM(山口2!J31:J36)</f>
        <v>10</v>
      </c>
      <c r="J21" s="84">
        <f>SUM(山口2!K31:K36)</f>
        <v>0</v>
      </c>
      <c r="K21" s="83">
        <f>SUM(山口2!M31:M36)</f>
        <v>0</v>
      </c>
      <c r="L21" s="84">
        <f>SUM(山口2!N31:N36)</f>
        <v>0</v>
      </c>
      <c r="M21" s="83"/>
      <c r="N21" s="84"/>
      <c r="O21" s="162"/>
      <c r="P21" s="84"/>
      <c r="Q21" s="83">
        <f>SUM(山口2!S31:S36)</f>
        <v>0</v>
      </c>
      <c r="R21" s="85">
        <f>SUM(山口2!T31:T36)</f>
        <v>0</v>
      </c>
      <c r="S21" s="86">
        <f t="shared" ref="S21:T24" si="4">SUM(E21,G21,I21,K21,M21,O21,Q21)</f>
        <v>1270</v>
      </c>
      <c r="T21" s="53">
        <f t="shared" si="4"/>
        <v>0</v>
      </c>
    </row>
    <row r="22" spans="1:20" ht="15.75" customHeight="1" x14ac:dyDescent="0.15">
      <c r="A22" s="559"/>
      <c r="B22" s="560"/>
      <c r="C22" s="154" t="s">
        <v>196</v>
      </c>
      <c r="D22" s="77"/>
      <c r="E22" s="30">
        <f>SUM(山口2!D37:D38)</f>
        <v>540</v>
      </c>
      <c r="F22" s="35">
        <f>SUM(山口2!E37:E38)</f>
        <v>0</v>
      </c>
      <c r="G22" s="30">
        <f>SUM(山口2!G37:G38)</f>
        <v>150</v>
      </c>
      <c r="H22" s="35">
        <f>SUM(山口2!H37:H38)</f>
        <v>0</v>
      </c>
      <c r="I22" s="30">
        <f>SUM(山口2!J37:J38)</f>
        <v>0</v>
      </c>
      <c r="J22" s="35">
        <f>SUM(山口2!K37:K38)</f>
        <v>0</v>
      </c>
      <c r="K22" s="30">
        <f>SUM(山口2!M37:M38)</f>
        <v>0</v>
      </c>
      <c r="L22" s="35">
        <f>SUM(山口2!N37:N38)</f>
        <v>0</v>
      </c>
      <c r="M22" s="30"/>
      <c r="N22" s="35"/>
      <c r="O22" s="163"/>
      <c r="P22" s="35"/>
      <c r="Q22" s="30">
        <f>SUM(山口2!S37:S38)</f>
        <v>0</v>
      </c>
      <c r="R22" s="41">
        <f>SUM(山口2!T37:T38)</f>
        <v>0</v>
      </c>
      <c r="S22" s="43">
        <f t="shared" si="4"/>
        <v>690</v>
      </c>
      <c r="T22" s="54">
        <f t="shared" si="4"/>
        <v>0</v>
      </c>
    </row>
    <row r="23" spans="1:20" ht="15.75" customHeight="1" x14ac:dyDescent="0.15">
      <c r="A23" s="559"/>
      <c r="B23" s="560"/>
      <c r="C23" s="154" t="s">
        <v>197</v>
      </c>
      <c r="D23" s="77"/>
      <c r="E23" s="30">
        <f>SUM(山口2!D39:D41)</f>
        <v>720</v>
      </c>
      <c r="F23" s="35">
        <f>SUM(山口2!E39:E41)</f>
        <v>0</v>
      </c>
      <c r="G23" s="30">
        <f>SUM(山口2!G39:G41)</f>
        <v>0</v>
      </c>
      <c r="H23" s="35">
        <f>SUM(山口2!H39:H41)</f>
        <v>0</v>
      </c>
      <c r="I23" s="30">
        <f>SUM(山口2!J39:J41)</f>
        <v>100</v>
      </c>
      <c r="J23" s="35">
        <f>SUM(山口2!K39:K41)</f>
        <v>0</v>
      </c>
      <c r="K23" s="30">
        <f>SUM(山口2!M39:M41)</f>
        <v>0</v>
      </c>
      <c r="L23" s="35">
        <f>SUM(山口2!N39:N41)</f>
        <v>0</v>
      </c>
      <c r="M23" s="30"/>
      <c r="N23" s="35"/>
      <c r="O23" s="163"/>
      <c r="P23" s="35"/>
      <c r="Q23" s="30">
        <f>SUM(山口2!S39:S41)</f>
        <v>0</v>
      </c>
      <c r="R23" s="41">
        <f>SUM(山口2!T39:T41)</f>
        <v>0</v>
      </c>
      <c r="S23" s="43">
        <f t="shared" si="4"/>
        <v>820</v>
      </c>
      <c r="T23" s="54">
        <f t="shared" si="4"/>
        <v>0</v>
      </c>
    </row>
    <row r="24" spans="1:20" ht="15.75" customHeight="1" x14ac:dyDescent="0.15">
      <c r="A24" s="559"/>
      <c r="B24" s="560"/>
      <c r="C24" s="154" t="s">
        <v>198</v>
      </c>
      <c r="D24" s="77"/>
      <c r="E24" s="30">
        <f>SUM(山口2!D42:D54)</f>
        <v>580</v>
      </c>
      <c r="F24" s="35">
        <f>SUM(山口2!E42:E54)</f>
        <v>0</v>
      </c>
      <c r="G24" s="30">
        <f>SUM(山口2!G42:G54)</f>
        <v>40</v>
      </c>
      <c r="H24" s="35">
        <f>SUM(山口2!H42:H54)</f>
        <v>0</v>
      </c>
      <c r="I24" s="30">
        <f>SUM(山口2!J42:J54)</f>
        <v>0</v>
      </c>
      <c r="J24" s="35">
        <f>SUM(山口2!K42:K54)</f>
        <v>0</v>
      </c>
      <c r="K24" s="30">
        <f>SUM(山口2!M42:M54)</f>
        <v>10</v>
      </c>
      <c r="L24" s="35">
        <f>SUM(山口2!N42:N54)</f>
        <v>0</v>
      </c>
      <c r="M24" s="30"/>
      <c r="N24" s="35"/>
      <c r="O24" s="163"/>
      <c r="P24" s="35"/>
      <c r="Q24" s="30">
        <f>SUM(山口2!S42:S54)</f>
        <v>0</v>
      </c>
      <c r="R24" s="41">
        <f>SUM(山口2!T42:T54)</f>
        <v>0</v>
      </c>
      <c r="S24" s="43">
        <f t="shared" si="4"/>
        <v>630</v>
      </c>
      <c r="T24" s="54">
        <f t="shared" si="4"/>
        <v>0</v>
      </c>
    </row>
    <row r="25" spans="1:20" ht="15.75" customHeight="1" x14ac:dyDescent="0.15">
      <c r="A25" s="561"/>
      <c r="B25" s="547"/>
      <c r="C25" s="151" t="s">
        <v>99</v>
      </c>
      <c r="D25" s="80"/>
      <c r="E25" s="60">
        <f>SUM(E21:E24)</f>
        <v>3100</v>
      </c>
      <c r="F25" s="59">
        <f t="shared" ref="F25:R25" si="5">SUM(F21:F24)</f>
        <v>0</v>
      </c>
      <c r="G25" s="60">
        <f>SUM(G21:G24)</f>
        <v>190</v>
      </c>
      <c r="H25" s="59">
        <f t="shared" si="5"/>
        <v>0</v>
      </c>
      <c r="I25" s="60">
        <f t="shared" si="5"/>
        <v>110</v>
      </c>
      <c r="J25" s="59">
        <f t="shared" si="5"/>
        <v>0</v>
      </c>
      <c r="K25" s="60">
        <f t="shared" si="5"/>
        <v>10</v>
      </c>
      <c r="L25" s="59">
        <f t="shared" si="5"/>
        <v>0</v>
      </c>
      <c r="M25" s="60">
        <f t="shared" si="5"/>
        <v>0</v>
      </c>
      <c r="N25" s="59">
        <f t="shared" si="5"/>
        <v>0</v>
      </c>
      <c r="O25" s="60">
        <f t="shared" si="5"/>
        <v>0</v>
      </c>
      <c r="P25" s="59">
        <f t="shared" si="5"/>
        <v>0</v>
      </c>
      <c r="Q25" s="60">
        <f t="shared" si="5"/>
        <v>0</v>
      </c>
      <c r="R25" s="59">
        <f t="shared" si="5"/>
        <v>0</v>
      </c>
      <c r="S25" s="81">
        <f>SUM(S21:S24)</f>
        <v>3410</v>
      </c>
      <c r="T25" s="59">
        <f>SUM(T21:T24)</f>
        <v>0</v>
      </c>
    </row>
    <row r="26" spans="1:20" ht="15.75" customHeight="1" x14ac:dyDescent="0.15">
      <c r="A26" s="558" t="s">
        <v>229</v>
      </c>
      <c r="B26" s="545"/>
      <c r="C26" s="154" t="s">
        <v>48</v>
      </c>
      <c r="D26" s="77"/>
      <c r="E26" s="30">
        <f>SUM(山口2!D22:D24)</f>
        <v>2230</v>
      </c>
      <c r="F26" s="35">
        <f>SUM(山口2!E22:E24)</f>
        <v>0</v>
      </c>
      <c r="G26" s="30">
        <f>SUM(山口2!G22:G24)</f>
        <v>960</v>
      </c>
      <c r="H26" s="35">
        <f>SUM(山口2!H22:H24)</f>
        <v>0</v>
      </c>
      <c r="I26" s="30">
        <f>SUM(山口2!J22:J24)</f>
        <v>610</v>
      </c>
      <c r="J26" s="35">
        <f>SUM(山口2!K22:K24)</f>
        <v>0</v>
      </c>
      <c r="K26" s="30">
        <f>SUM(山口2!M22:M24)</f>
        <v>0</v>
      </c>
      <c r="L26" s="35">
        <f>SUM(山口2!N22:N24)</f>
        <v>0</v>
      </c>
      <c r="M26" s="30"/>
      <c r="N26" s="35"/>
      <c r="O26" s="163"/>
      <c r="P26" s="35"/>
      <c r="Q26" s="30">
        <f>SUM(山口2!S22:S24)</f>
        <v>0</v>
      </c>
      <c r="R26" s="41">
        <f>SUM(山口2!T22:T24)</f>
        <v>0</v>
      </c>
      <c r="S26" s="43">
        <f t="shared" ref="S26:T28" si="6">SUM(E26,G26,I26,K26,M26,O26,Q26)</f>
        <v>3800</v>
      </c>
      <c r="T26" s="54">
        <f t="shared" si="6"/>
        <v>0</v>
      </c>
    </row>
    <row r="27" spans="1:20" ht="15.75" customHeight="1" x14ac:dyDescent="0.15">
      <c r="A27" s="559"/>
      <c r="B27" s="560"/>
      <c r="C27" s="154" t="s">
        <v>49</v>
      </c>
      <c r="D27" s="77"/>
      <c r="E27" s="30">
        <f>SUM(山口2!D25:D26)</f>
        <v>0</v>
      </c>
      <c r="F27" s="35">
        <f>SUM(山口2!E25:E26)</f>
        <v>0</v>
      </c>
      <c r="G27" s="30">
        <f>SUM(山口2!G25:G26)</f>
        <v>0</v>
      </c>
      <c r="H27" s="35">
        <f>SUM(山口2!H25:H26)</f>
        <v>0</v>
      </c>
      <c r="I27" s="30">
        <f>SUM(山口2!J25:J26)</f>
        <v>300</v>
      </c>
      <c r="J27" s="35">
        <f>SUM(山口2!K25:K26)</f>
        <v>0</v>
      </c>
      <c r="K27" s="30">
        <f>SUM(山口2!M25:M26)</f>
        <v>0</v>
      </c>
      <c r="L27" s="35">
        <f>SUM(山口2!N25:N26)</f>
        <v>0</v>
      </c>
      <c r="M27" s="30"/>
      <c r="N27" s="35"/>
      <c r="O27" s="163"/>
      <c r="P27" s="35"/>
      <c r="Q27" s="30">
        <f>SUM(山口2!S25:S26)</f>
        <v>0</v>
      </c>
      <c r="R27" s="41">
        <f>SUM(山口2!T25:T26)</f>
        <v>0</v>
      </c>
      <c r="S27" s="43">
        <f t="shared" si="6"/>
        <v>300</v>
      </c>
      <c r="T27" s="54">
        <f t="shared" si="6"/>
        <v>0</v>
      </c>
    </row>
    <row r="28" spans="1:20" ht="15.75" customHeight="1" x14ac:dyDescent="0.15">
      <c r="A28" s="559"/>
      <c r="B28" s="560"/>
      <c r="C28" s="154" t="s">
        <v>50</v>
      </c>
      <c r="D28" s="77"/>
      <c r="E28" s="30">
        <f>SUM(山口2!D27:D28)</f>
        <v>0</v>
      </c>
      <c r="F28" s="35">
        <f>SUM(山口2!E27:E28)</f>
        <v>0</v>
      </c>
      <c r="G28" s="30">
        <f>SUM(山口2!G27:G28)</f>
        <v>1840</v>
      </c>
      <c r="H28" s="35">
        <f>SUM(山口2!H27:H28)</f>
        <v>0</v>
      </c>
      <c r="I28" s="30">
        <f>SUM(山口2!J27:J28)</f>
        <v>0</v>
      </c>
      <c r="J28" s="35">
        <f>SUM(山口2!K27:K28)</f>
        <v>0</v>
      </c>
      <c r="K28" s="30">
        <f>SUM(山口2!M27:M28)</f>
        <v>0</v>
      </c>
      <c r="L28" s="35">
        <f>SUM(山口2!N27:N28)</f>
        <v>0</v>
      </c>
      <c r="M28" s="30"/>
      <c r="N28" s="35"/>
      <c r="O28" s="163"/>
      <c r="P28" s="35"/>
      <c r="Q28" s="30">
        <f>SUM(山口2!S27:S28)</f>
        <v>0</v>
      </c>
      <c r="R28" s="41">
        <f>SUM(山口2!T27:T28)</f>
        <v>0</v>
      </c>
      <c r="S28" s="43">
        <f t="shared" si="6"/>
        <v>1840</v>
      </c>
      <c r="T28" s="54">
        <f t="shared" si="6"/>
        <v>0</v>
      </c>
    </row>
    <row r="29" spans="1:20" ht="15.75" customHeight="1" x14ac:dyDescent="0.15">
      <c r="A29" s="561"/>
      <c r="B29" s="547"/>
      <c r="C29" s="151" t="s">
        <v>101</v>
      </c>
      <c r="D29" s="80"/>
      <c r="E29" s="60">
        <f>SUM(E26:E28)</f>
        <v>2230</v>
      </c>
      <c r="F29" s="59">
        <f t="shared" ref="F29:R29" si="7">SUM(F26:F28)</f>
        <v>0</v>
      </c>
      <c r="G29" s="60">
        <f t="shared" si="7"/>
        <v>2800</v>
      </c>
      <c r="H29" s="185">
        <f t="shared" si="7"/>
        <v>0</v>
      </c>
      <c r="I29" s="60">
        <f t="shared" si="7"/>
        <v>910</v>
      </c>
      <c r="J29" s="185">
        <f t="shared" si="7"/>
        <v>0</v>
      </c>
      <c r="K29" s="60">
        <f t="shared" si="7"/>
        <v>0</v>
      </c>
      <c r="L29" s="185">
        <f t="shared" si="7"/>
        <v>0</v>
      </c>
      <c r="M29" s="60">
        <f t="shared" si="7"/>
        <v>0</v>
      </c>
      <c r="N29" s="60">
        <f t="shared" si="7"/>
        <v>0</v>
      </c>
      <c r="O29" s="60">
        <f t="shared" si="7"/>
        <v>0</v>
      </c>
      <c r="P29" s="60">
        <f t="shared" si="7"/>
        <v>0</v>
      </c>
      <c r="Q29" s="60">
        <f t="shared" si="7"/>
        <v>0</v>
      </c>
      <c r="R29" s="184">
        <f t="shared" si="7"/>
        <v>0</v>
      </c>
      <c r="S29" s="81">
        <f>SUM(S26:S28)</f>
        <v>5940</v>
      </c>
      <c r="T29" s="59">
        <f>SUM(T26:T28)</f>
        <v>0</v>
      </c>
    </row>
    <row r="30" spans="1:20" ht="15.75" customHeight="1" x14ac:dyDescent="0.15">
      <c r="A30" s="558" t="s">
        <v>227</v>
      </c>
      <c r="B30" s="545"/>
      <c r="C30" s="29" t="s">
        <v>219</v>
      </c>
      <c r="D30" s="77"/>
      <c r="E30" s="30">
        <f>SUM(山口3!D48:D52)</f>
        <v>1320</v>
      </c>
      <c r="F30" s="35">
        <f>SUM(山口3!E48:E52)</f>
        <v>0</v>
      </c>
      <c r="G30" s="30">
        <f>SUM(山口3!G48:G52)</f>
        <v>3520</v>
      </c>
      <c r="H30" s="35">
        <f>SUM(山口3!H48:H52)</f>
        <v>0</v>
      </c>
      <c r="I30" s="30">
        <f>SUM(山口3!J48:J52)</f>
        <v>2660</v>
      </c>
      <c r="J30" s="35">
        <f>SUM(山口3!K48:K52)</f>
        <v>0</v>
      </c>
      <c r="K30" s="30">
        <f>SUM(山口3!M48:M52)</f>
        <v>1790</v>
      </c>
      <c r="L30" s="35">
        <f>SUM(山口3!N48:N52)</f>
        <v>0</v>
      </c>
      <c r="M30" s="30"/>
      <c r="N30" s="35"/>
      <c r="O30" s="163"/>
      <c r="P30" s="35"/>
      <c r="Q30" s="30">
        <f>SUM(山口3!S48:S52)</f>
        <v>0</v>
      </c>
      <c r="R30" s="41">
        <f>SUM(山口3!T48:T52)</f>
        <v>0</v>
      </c>
      <c r="S30" s="43">
        <f>SUM(E30,G30,I30,K30,M30,O30,Q30)</f>
        <v>9290</v>
      </c>
      <c r="T30" s="54">
        <f>SUM(F30,H30,J30,L30,N30,P30,R30)</f>
        <v>0</v>
      </c>
    </row>
    <row r="31" spans="1:20" ht="15.75" customHeight="1" x14ac:dyDescent="0.15">
      <c r="A31" s="559"/>
      <c r="B31" s="560"/>
      <c r="C31" s="29" t="s">
        <v>220</v>
      </c>
      <c r="D31" s="77"/>
      <c r="E31" s="30">
        <f>SUM(山口3!D53:D54)</f>
        <v>940</v>
      </c>
      <c r="F31" s="35">
        <f>SUM(山口3!E53:E54)</f>
        <v>0</v>
      </c>
      <c r="G31" s="30">
        <f>SUM(山口3!G53:G54)</f>
        <v>0</v>
      </c>
      <c r="H31" s="35">
        <f>SUM(山口3!H53:H54)</f>
        <v>0</v>
      </c>
      <c r="I31" s="30">
        <f>SUM(山口3!J53:J54)</f>
        <v>650</v>
      </c>
      <c r="J31" s="35">
        <f>SUM(山口3!K53:K54)</f>
        <v>0</v>
      </c>
      <c r="K31" s="30">
        <f>SUM(山口3!M53:M54)</f>
        <v>0</v>
      </c>
      <c r="L31" s="35">
        <f>SUM(山口3!N53:N54)</f>
        <v>0</v>
      </c>
      <c r="M31" s="30"/>
      <c r="N31" s="35"/>
      <c r="O31" s="163"/>
      <c r="P31" s="35"/>
      <c r="Q31" s="30">
        <f>SUM(山口3!S53:S54)</f>
        <v>0</v>
      </c>
      <c r="R31" s="41">
        <f>SUM(山口3!T53:T54)</f>
        <v>0</v>
      </c>
      <c r="S31" s="43">
        <f>SUM(E31,G31,I31,K31,M31,O31,Q31)</f>
        <v>1590</v>
      </c>
      <c r="T31" s="54">
        <f>SUM(F31,H31,J31,L31,N31,P31,R31)</f>
        <v>0</v>
      </c>
    </row>
    <row r="32" spans="1:20" ht="15.75" customHeight="1" x14ac:dyDescent="0.15">
      <c r="A32" s="561"/>
      <c r="B32" s="547"/>
      <c r="C32" s="564" t="s">
        <v>221</v>
      </c>
      <c r="D32" s="565"/>
      <c r="E32" s="178">
        <f>SUM(E30:E31)</f>
        <v>2260</v>
      </c>
      <c r="F32" s="59">
        <f t="shared" ref="F32:R32" si="8">SUM(F30:F31)</f>
        <v>0</v>
      </c>
      <c r="G32" s="178">
        <f t="shared" si="8"/>
        <v>3520</v>
      </c>
      <c r="H32" s="59">
        <f t="shared" si="8"/>
        <v>0</v>
      </c>
      <c r="I32" s="178">
        <f t="shared" si="8"/>
        <v>3310</v>
      </c>
      <c r="J32" s="59">
        <f t="shared" si="8"/>
        <v>0</v>
      </c>
      <c r="K32" s="178">
        <f t="shared" si="8"/>
        <v>1790</v>
      </c>
      <c r="L32" s="59">
        <f t="shared" si="8"/>
        <v>0</v>
      </c>
      <c r="M32" s="178">
        <f t="shared" si="8"/>
        <v>0</v>
      </c>
      <c r="N32" s="179">
        <f t="shared" si="8"/>
        <v>0</v>
      </c>
      <c r="O32" s="178">
        <f t="shared" si="8"/>
        <v>0</v>
      </c>
      <c r="P32" s="179">
        <f t="shared" si="8"/>
        <v>0</v>
      </c>
      <c r="Q32" s="178">
        <f t="shared" si="8"/>
        <v>0</v>
      </c>
      <c r="R32" s="177">
        <f t="shared" si="8"/>
        <v>0</v>
      </c>
      <c r="S32" s="180">
        <f>SUM(S30:S31)</f>
        <v>10880</v>
      </c>
      <c r="T32" s="59">
        <f>SUM(T30:T31)</f>
        <v>0</v>
      </c>
    </row>
    <row r="33" spans="1:21" ht="15.75" customHeight="1" x14ac:dyDescent="0.15">
      <c r="A33" s="566" t="s">
        <v>230</v>
      </c>
      <c r="B33" s="567"/>
      <c r="C33" s="564" t="s">
        <v>513</v>
      </c>
      <c r="D33" s="565"/>
      <c r="E33" s="307">
        <f>SUM(山口3!D46)</f>
        <v>0</v>
      </c>
      <c r="F33" s="308">
        <f>SUM(山口3!E46)</f>
        <v>0</v>
      </c>
      <c r="G33" s="307">
        <f>SUM(山口3!G46)</f>
        <v>4030</v>
      </c>
      <c r="H33" s="308">
        <f>SUM(山口3!H46)</f>
        <v>0</v>
      </c>
      <c r="I33" s="307">
        <f>SUM(山口3!J46)</f>
        <v>5440</v>
      </c>
      <c r="J33" s="308">
        <f>SUM(山口3!K46)</f>
        <v>0</v>
      </c>
      <c r="K33" s="307">
        <f>SUM(山口3!M46)</f>
        <v>1040</v>
      </c>
      <c r="L33" s="308">
        <f>SUM(山口3!N46)</f>
        <v>0</v>
      </c>
      <c r="M33" s="307"/>
      <c r="N33" s="308"/>
      <c r="O33" s="307"/>
      <c r="P33" s="308"/>
      <c r="Q33" s="307">
        <f>SUM(山口3!S46)</f>
        <v>0</v>
      </c>
      <c r="R33" s="309">
        <f>SUM(山口3!T46)</f>
        <v>0</v>
      </c>
      <c r="S33" s="310">
        <f t="shared" ref="S33:T37" si="9">SUM(E33,G33,I33,K33,M33,O33,Q33)</f>
        <v>10510</v>
      </c>
      <c r="T33" s="311">
        <f t="shared" si="9"/>
        <v>0</v>
      </c>
    </row>
    <row r="34" spans="1:21" ht="15.75" customHeight="1" x14ac:dyDescent="0.15">
      <c r="A34" s="544" t="s">
        <v>231</v>
      </c>
      <c r="B34" s="545"/>
      <c r="C34" s="153" t="s">
        <v>125</v>
      </c>
      <c r="D34" s="76"/>
      <c r="E34" s="83">
        <f>SUM(山口3!D38)</f>
        <v>1000</v>
      </c>
      <c r="F34" s="84">
        <f>SUM(山口3!E38)</f>
        <v>0</v>
      </c>
      <c r="G34" s="83">
        <f>SUM(山口3!G38)</f>
        <v>360</v>
      </c>
      <c r="H34" s="84">
        <f>SUM(山口3!H38)</f>
        <v>0</v>
      </c>
      <c r="I34" s="83">
        <f>SUM(山口3!J38)</f>
        <v>1110</v>
      </c>
      <c r="J34" s="84">
        <f>SUM(山口3!K38)</f>
        <v>0</v>
      </c>
      <c r="K34" s="83">
        <f>SUM(山口3!M38)</f>
        <v>0</v>
      </c>
      <c r="L34" s="84">
        <f>SUM(山口3!N38)</f>
        <v>0</v>
      </c>
      <c r="M34" s="83"/>
      <c r="N34" s="84"/>
      <c r="O34" s="162"/>
      <c r="P34" s="84"/>
      <c r="Q34" s="83">
        <f>SUM(山口3!S38)</f>
        <v>0</v>
      </c>
      <c r="R34" s="85">
        <f>SUM(山口3!T38)</f>
        <v>0</v>
      </c>
      <c r="S34" s="86">
        <f t="shared" si="9"/>
        <v>2470</v>
      </c>
      <c r="T34" s="54">
        <f t="shared" si="9"/>
        <v>0</v>
      </c>
    </row>
    <row r="35" spans="1:21" ht="15.75" customHeight="1" x14ac:dyDescent="0.15">
      <c r="A35" s="555"/>
      <c r="B35" s="560"/>
      <c r="C35" s="154" t="s">
        <v>122</v>
      </c>
      <c r="D35" s="77"/>
      <c r="E35" s="30">
        <f>SUM(山口3!D18,山口3!D25)</f>
        <v>680</v>
      </c>
      <c r="F35" s="35">
        <f>SUM(山口3!E18,山口3!E25)</f>
        <v>0</v>
      </c>
      <c r="G35" s="30">
        <f>SUM(山口3!G18,山口3!G25)</f>
        <v>10710</v>
      </c>
      <c r="H35" s="35">
        <f>SUM(山口3!H18,山口3!H25)</f>
        <v>0</v>
      </c>
      <c r="I35" s="30">
        <f>SUM(山口3!J18,山口3!J25)</f>
        <v>6430</v>
      </c>
      <c r="J35" s="35">
        <f>SUM(山口3!K18,山口3!K25)</f>
        <v>0</v>
      </c>
      <c r="K35" s="30">
        <f>SUM(山口3!M18,山口3!M25)</f>
        <v>1660</v>
      </c>
      <c r="L35" s="35">
        <f>SUM(山口3!N18,山口3!N25)</f>
        <v>0</v>
      </c>
      <c r="M35" s="30"/>
      <c r="N35" s="35"/>
      <c r="O35" s="163"/>
      <c r="P35" s="35"/>
      <c r="Q35" s="30">
        <f>SUM(山口3!S18,山口3!S25)</f>
        <v>0</v>
      </c>
      <c r="R35" s="41">
        <f>SUM(山口3!T25)</f>
        <v>0</v>
      </c>
      <c r="S35" s="43">
        <f t="shared" si="9"/>
        <v>19480</v>
      </c>
      <c r="T35" s="138">
        <f t="shared" si="9"/>
        <v>0</v>
      </c>
    </row>
    <row r="36" spans="1:21" ht="15.75" customHeight="1" x14ac:dyDescent="0.15">
      <c r="A36" s="555"/>
      <c r="B36" s="560"/>
      <c r="C36" s="154" t="s">
        <v>123</v>
      </c>
      <c r="D36" s="77"/>
      <c r="E36" s="30">
        <f>SUM(山口3!D28)</f>
        <v>440</v>
      </c>
      <c r="F36" s="35">
        <f>SUM(山口3!E28)</f>
        <v>0</v>
      </c>
      <c r="G36" s="33">
        <f>SUM(山口3!G28)</f>
        <v>0</v>
      </c>
      <c r="H36" s="34">
        <f>SUM(山口3!H28)</f>
        <v>0</v>
      </c>
      <c r="I36" s="33">
        <f>SUM(山口3!J28)</f>
        <v>0</v>
      </c>
      <c r="J36" s="34">
        <f>SUM(山口3!K28)</f>
        <v>0</v>
      </c>
      <c r="K36" s="33">
        <f>SUM(山口3!M28)</f>
        <v>0</v>
      </c>
      <c r="L36" s="34">
        <f>SUM(山口3!N28)</f>
        <v>0</v>
      </c>
      <c r="M36" s="33"/>
      <c r="N36" s="34"/>
      <c r="O36" s="166"/>
      <c r="P36" s="34"/>
      <c r="Q36" s="33">
        <f>SUM(山口3!S28)</f>
        <v>0</v>
      </c>
      <c r="R36" s="40">
        <f>SUM(山口3!T28)</f>
        <v>0</v>
      </c>
      <c r="S36" s="43">
        <f t="shared" si="9"/>
        <v>440</v>
      </c>
      <c r="T36" s="138">
        <f t="shared" si="9"/>
        <v>0</v>
      </c>
    </row>
    <row r="37" spans="1:21" ht="15.75" customHeight="1" x14ac:dyDescent="0.15">
      <c r="A37" s="555"/>
      <c r="B37" s="560"/>
      <c r="C37" s="154" t="s">
        <v>124</v>
      </c>
      <c r="D37" s="77"/>
      <c r="E37" s="30">
        <f>SUM(山口3!D33)</f>
        <v>0</v>
      </c>
      <c r="F37" s="35">
        <f>SUM(山口3!E33)</f>
        <v>0</v>
      </c>
      <c r="G37" s="33">
        <f>SUM(山口3!G33)</f>
        <v>2730</v>
      </c>
      <c r="H37" s="34">
        <f>SUM(山口3!H33)</f>
        <v>0</v>
      </c>
      <c r="I37" s="33">
        <f>SUM(山口3!J33)</f>
        <v>3200</v>
      </c>
      <c r="J37" s="34">
        <f>SUM(山口3!K33)</f>
        <v>0</v>
      </c>
      <c r="K37" s="33">
        <f>SUM(山口3!M33)</f>
        <v>450</v>
      </c>
      <c r="L37" s="34">
        <f>SUM(山口3!N33)</f>
        <v>0</v>
      </c>
      <c r="M37" s="33"/>
      <c r="N37" s="34"/>
      <c r="O37" s="166"/>
      <c r="P37" s="34"/>
      <c r="Q37" s="33">
        <f>SUM(山口3!S33)</f>
        <v>0</v>
      </c>
      <c r="R37" s="40">
        <f>SUM(山口3!T33)</f>
        <v>0</v>
      </c>
      <c r="S37" s="43">
        <f t="shared" si="9"/>
        <v>6380</v>
      </c>
      <c r="T37" s="138">
        <f t="shared" si="9"/>
        <v>0</v>
      </c>
    </row>
    <row r="38" spans="1:21" ht="15.75" customHeight="1" x14ac:dyDescent="0.15">
      <c r="A38" s="546"/>
      <c r="B38" s="547"/>
      <c r="C38" s="192" t="s">
        <v>126</v>
      </c>
      <c r="D38" s="80"/>
      <c r="E38" s="60">
        <f>SUM(E34:E37)</f>
        <v>2120</v>
      </c>
      <c r="F38" s="59">
        <f t="shared" ref="F38:R38" si="10">SUM(F34:F37)</f>
        <v>0</v>
      </c>
      <c r="G38" s="60">
        <f t="shared" si="10"/>
        <v>13800</v>
      </c>
      <c r="H38" s="59">
        <f t="shared" si="10"/>
        <v>0</v>
      </c>
      <c r="I38" s="60">
        <f t="shared" si="10"/>
        <v>10740</v>
      </c>
      <c r="J38" s="59">
        <f t="shared" si="10"/>
        <v>0</v>
      </c>
      <c r="K38" s="60">
        <f t="shared" si="10"/>
        <v>2110</v>
      </c>
      <c r="L38" s="59">
        <f t="shared" si="10"/>
        <v>0</v>
      </c>
      <c r="M38" s="60">
        <f t="shared" si="10"/>
        <v>0</v>
      </c>
      <c r="N38" s="59">
        <f t="shared" si="10"/>
        <v>0</v>
      </c>
      <c r="O38" s="60">
        <f t="shared" si="10"/>
        <v>0</v>
      </c>
      <c r="P38" s="59">
        <f t="shared" si="10"/>
        <v>0</v>
      </c>
      <c r="Q38" s="60">
        <f t="shared" si="10"/>
        <v>0</v>
      </c>
      <c r="R38" s="59">
        <f t="shared" si="10"/>
        <v>0</v>
      </c>
      <c r="S38" s="81">
        <f>SUM(S34:S37)</f>
        <v>28770</v>
      </c>
      <c r="T38" s="59">
        <f>SUM(T34:T37)</f>
        <v>0</v>
      </c>
    </row>
    <row r="39" spans="1:21" ht="15.75" customHeight="1" x14ac:dyDescent="0.15">
      <c r="A39" s="566" t="s">
        <v>232</v>
      </c>
      <c r="B39" s="567"/>
      <c r="C39" s="564" t="s">
        <v>514</v>
      </c>
      <c r="D39" s="565"/>
      <c r="E39" s="178">
        <f>SUM(山口4!D21)</f>
        <v>0</v>
      </c>
      <c r="F39" s="179">
        <f>SUM(山口4!E21)</f>
        <v>0</v>
      </c>
      <c r="G39" s="178">
        <f>SUM(山口4!G21)</f>
        <v>8490</v>
      </c>
      <c r="H39" s="179">
        <f>SUM(山口4!H21)</f>
        <v>0</v>
      </c>
      <c r="I39" s="178">
        <f>SUM(山口4!J21)</f>
        <v>8810</v>
      </c>
      <c r="J39" s="179">
        <f>SUM(山口4!K21)</f>
        <v>0</v>
      </c>
      <c r="K39" s="178">
        <f>SUM(山口4!M21)</f>
        <v>2890</v>
      </c>
      <c r="L39" s="179">
        <f>SUM(山口4!N21)</f>
        <v>0</v>
      </c>
      <c r="M39" s="178"/>
      <c r="N39" s="179"/>
      <c r="O39" s="178"/>
      <c r="P39" s="179"/>
      <c r="Q39" s="178">
        <f>SUM(山口4!S21)</f>
        <v>0</v>
      </c>
      <c r="R39" s="312">
        <f>SUM(山口4!T21)</f>
        <v>0</v>
      </c>
      <c r="S39" s="180">
        <f t="shared" ref="S39:T46" si="11">SUM(E39,G39,I39,K39,M39,O39,Q39)</f>
        <v>20190</v>
      </c>
      <c r="T39" s="311">
        <f t="shared" si="11"/>
        <v>0</v>
      </c>
    </row>
    <row r="40" spans="1:21" ht="15.75" customHeight="1" x14ac:dyDescent="0.15">
      <c r="A40" s="598" t="s">
        <v>91</v>
      </c>
      <c r="B40" s="599"/>
      <c r="C40" t="s">
        <v>235</v>
      </c>
      <c r="D40" s="76"/>
      <c r="E40" s="83">
        <f>SUM(山口5!D18)</f>
        <v>0</v>
      </c>
      <c r="F40" s="84">
        <f>SUM(山口5!E18)</f>
        <v>0</v>
      </c>
      <c r="G40" s="83">
        <f>SUM(山口5!G18)</f>
        <v>10210</v>
      </c>
      <c r="H40" s="84">
        <f>SUM(山口5!H18)</f>
        <v>0</v>
      </c>
      <c r="I40" s="83">
        <f>山口5!J18</f>
        <v>8970</v>
      </c>
      <c r="J40" s="84">
        <f>山口5!K18</f>
        <v>0</v>
      </c>
      <c r="K40" s="83">
        <f>山口5!M18</f>
        <v>5130</v>
      </c>
      <c r="L40" s="84">
        <f>山口5!N18</f>
        <v>0</v>
      </c>
      <c r="M40" s="83"/>
      <c r="N40" s="84"/>
      <c r="O40" s="162"/>
      <c r="P40" s="84"/>
      <c r="Q40" s="83">
        <f>SUM(山口5!S18)</f>
        <v>0</v>
      </c>
      <c r="R40" s="85">
        <f>SUM(山口5!T18)</f>
        <v>0</v>
      </c>
      <c r="S40" s="86">
        <f t="shared" si="11"/>
        <v>24310</v>
      </c>
      <c r="T40" s="53">
        <f t="shared" si="11"/>
        <v>0</v>
      </c>
    </row>
    <row r="41" spans="1:21" ht="15.75" customHeight="1" x14ac:dyDescent="0.15">
      <c r="A41" s="600"/>
      <c r="B41" s="601"/>
      <c r="C41" t="s">
        <v>237</v>
      </c>
      <c r="D41" s="77"/>
      <c r="E41" s="30"/>
      <c r="F41" s="35"/>
      <c r="G41" s="30">
        <f>山口5!G28</f>
        <v>0</v>
      </c>
      <c r="H41" s="35">
        <f>山口5!H28</f>
        <v>0</v>
      </c>
      <c r="I41" s="30">
        <f>山口5!J28</f>
        <v>0</v>
      </c>
      <c r="J41" s="35">
        <f>山口5!K28</f>
        <v>0</v>
      </c>
      <c r="K41" s="30">
        <f>山口5!M28</f>
        <v>380</v>
      </c>
      <c r="L41" s="35">
        <f>山口5!N28</f>
        <v>0</v>
      </c>
      <c r="M41" s="30"/>
      <c r="N41" s="35"/>
      <c r="O41" s="163"/>
      <c r="P41" s="35"/>
      <c r="Q41" s="30"/>
      <c r="R41" s="41"/>
      <c r="S41" s="43">
        <f t="shared" si="11"/>
        <v>380</v>
      </c>
      <c r="T41" s="138">
        <f t="shared" si="11"/>
        <v>0</v>
      </c>
    </row>
    <row r="42" spans="1:21" ht="15.75" customHeight="1" x14ac:dyDescent="0.15">
      <c r="A42" s="600"/>
      <c r="B42" s="601"/>
      <c r="C42" t="s">
        <v>238</v>
      </c>
      <c r="D42" s="77"/>
      <c r="E42" s="30"/>
      <c r="F42" s="35"/>
      <c r="G42" s="30">
        <f>山口5!G49</f>
        <v>0</v>
      </c>
      <c r="H42" s="35">
        <f>山口5!H49</f>
        <v>0</v>
      </c>
      <c r="I42" s="30">
        <f>山口5!J49</f>
        <v>400</v>
      </c>
      <c r="J42" s="35">
        <f>山口5!K49</f>
        <v>0</v>
      </c>
      <c r="K42" s="30">
        <f>山口5!M49</f>
        <v>0</v>
      </c>
      <c r="L42" s="35">
        <f>山口5!N49</f>
        <v>0</v>
      </c>
      <c r="M42" s="30"/>
      <c r="N42" s="35"/>
      <c r="O42" s="163"/>
      <c r="P42" s="35"/>
      <c r="Q42" s="30"/>
      <c r="R42" s="41"/>
      <c r="S42" s="43">
        <f t="shared" si="11"/>
        <v>400</v>
      </c>
      <c r="T42" s="138">
        <f t="shared" si="11"/>
        <v>0</v>
      </c>
    </row>
    <row r="43" spans="1:21" ht="15.75" customHeight="1" x14ac:dyDescent="0.15">
      <c r="A43" s="600"/>
      <c r="B43" s="601"/>
      <c r="C43" t="s">
        <v>236</v>
      </c>
      <c r="D43" s="77"/>
      <c r="E43" s="30"/>
      <c r="F43" s="35"/>
      <c r="G43" s="30">
        <f>山口5!G23</f>
        <v>1790</v>
      </c>
      <c r="H43" s="35">
        <f>山口5!H23</f>
        <v>0</v>
      </c>
      <c r="I43" s="30">
        <f>山口5!J23</f>
        <v>3060</v>
      </c>
      <c r="J43" s="35">
        <f>山口5!K23</f>
        <v>0</v>
      </c>
      <c r="K43" s="30">
        <f>山口5!M23</f>
        <v>2640</v>
      </c>
      <c r="L43" s="35">
        <f>山口5!N23</f>
        <v>0</v>
      </c>
      <c r="M43" s="30"/>
      <c r="N43" s="35"/>
      <c r="O43" s="163"/>
      <c r="P43" s="35"/>
      <c r="Q43" s="30"/>
      <c r="R43" s="41"/>
      <c r="S43" s="43">
        <f t="shared" si="11"/>
        <v>7490</v>
      </c>
      <c r="T43" s="138">
        <f t="shared" si="11"/>
        <v>0</v>
      </c>
    </row>
    <row r="44" spans="1:21" ht="15.75" customHeight="1" x14ac:dyDescent="0.15">
      <c r="A44" s="600"/>
      <c r="B44" s="601"/>
      <c r="C44" t="s">
        <v>233</v>
      </c>
      <c r="D44" s="77"/>
      <c r="E44" s="30"/>
      <c r="F44" s="35"/>
      <c r="G44" s="30">
        <f>山口5!G38</f>
        <v>1640</v>
      </c>
      <c r="H44" s="35">
        <f>山口5!H38</f>
        <v>0</v>
      </c>
      <c r="I44" s="30"/>
      <c r="J44" s="35"/>
      <c r="K44" s="30"/>
      <c r="L44" s="35"/>
      <c r="M44" s="30"/>
      <c r="N44" s="35"/>
      <c r="O44" s="163"/>
      <c r="P44" s="35"/>
      <c r="Q44" s="30"/>
      <c r="R44" s="41"/>
      <c r="S44" s="43">
        <f t="shared" si="11"/>
        <v>1640</v>
      </c>
      <c r="T44" s="138">
        <f t="shared" si="11"/>
        <v>0</v>
      </c>
    </row>
    <row r="45" spans="1:21" ht="15.75" customHeight="1" x14ac:dyDescent="0.15">
      <c r="A45" s="600"/>
      <c r="B45" s="601"/>
      <c r="C45" t="s">
        <v>239</v>
      </c>
      <c r="D45" s="77"/>
      <c r="E45" s="30"/>
      <c r="F45" s="35"/>
      <c r="G45" s="30">
        <f>山口5!G33</f>
        <v>400</v>
      </c>
      <c r="H45" s="35">
        <f>山口5!H33</f>
        <v>0</v>
      </c>
      <c r="I45" s="30">
        <f>山口5!J33</f>
        <v>1010</v>
      </c>
      <c r="J45" s="35">
        <f>山口5!K33</f>
        <v>0</v>
      </c>
      <c r="K45" s="30">
        <f>山口5!M33</f>
        <v>360</v>
      </c>
      <c r="L45" s="35">
        <f>山口5!N33</f>
        <v>0</v>
      </c>
      <c r="M45" s="30"/>
      <c r="N45" s="35"/>
      <c r="O45" s="163"/>
      <c r="P45" s="35"/>
      <c r="Q45" s="30"/>
      <c r="R45" s="41"/>
      <c r="S45" s="43">
        <f t="shared" si="11"/>
        <v>1770</v>
      </c>
      <c r="T45" s="138">
        <f t="shared" si="11"/>
        <v>0</v>
      </c>
    </row>
    <row r="46" spans="1:21" ht="15.75" customHeight="1" x14ac:dyDescent="0.15">
      <c r="A46" s="600"/>
      <c r="B46" s="601"/>
      <c r="C46" t="s">
        <v>234</v>
      </c>
      <c r="D46" s="78"/>
      <c r="E46" s="315">
        <f>SUM(山口4!D34)</f>
        <v>0</v>
      </c>
      <c r="F46" s="316">
        <f>SUM(山口4!E34)</f>
        <v>0</v>
      </c>
      <c r="G46" s="315">
        <f>山口5!G44</f>
        <v>0</v>
      </c>
      <c r="H46" s="316">
        <f>山口5!H44</f>
        <v>0</v>
      </c>
      <c r="I46" s="315">
        <f>山口5!J44</f>
        <v>110</v>
      </c>
      <c r="J46" s="316">
        <f>山口5!K44</f>
        <v>0</v>
      </c>
      <c r="K46" s="315">
        <f>山口5!M44</f>
        <v>690</v>
      </c>
      <c r="L46" s="316">
        <f>山口5!N44</f>
        <v>0</v>
      </c>
      <c r="M46" s="315"/>
      <c r="N46" s="316"/>
      <c r="O46" s="317"/>
      <c r="P46" s="316"/>
      <c r="Q46" s="315">
        <f>SUM(山口4!S34)</f>
        <v>0</v>
      </c>
      <c r="R46" s="318">
        <f>SUM(山口4!T34)</f>
        <v>0</v>
      </c>
      <c r="S46" s="50">
        <f t="shared" si="11"/>
        <v>800</v>
      </c>
      <c r="T46" s="319">
        <f t="shared" si="11"/>
        <v>0</v>
      </c>
      <c r="U46" s="29"/>
    </row>
    <row r="47" spans="1:21" ht="15.75" customHeight="1" x14ac:dyDescent="0.15">
      <c r="A47" s="600"/>
      <c r="B47" s="601"/>
      <c r="C47" s="154" t="s">
        <v>106</v>
      </c>
      <c r="D47" s="146"/>
      <c r="E47" s="105">
        <f>山口5!D56</f>
        <v>710</v>
      </c>
      <c r="F47" s="147">
        <f>山口5!E56</f>
        <v>0</v>
      </c>
      <c r="G47" s="105"/>
      <c r="H47" s="147">
        <f>SUM(山口7!H32:H38)</f>
        <v>0</v>
      </c>
      <c r="I47" s="105">
        <f>山口5!J56</f>
        <v>90</v>
      </c>
      <c r="J47" s="147">
        <f>山口5!K56</f>
        <v>0</v>
      </c>
      <c r="K47" s="105">
        <f>SUM(山口7!M32:M38)</f>
        <v>0</v>
      </c>
      <c r="L47" s="147">
        <f>SUM(山口7!N32:N38)</f>
        <v>0</v>
      </c>
      <c r="M47" s="105">
        <f>SUM(山口7!P32:P38)</f>
        <v>0</v>
      </c>
      <c r="N47" s="147">
        <f>SUM(山口7!Q32:Q38)</f>
        <v>0</v>
      </c>
      <c r="O47" s="167"/>
      <c r="P47" s="147"/>
      <c r="Q47" s="105">
        <f>SUM(山口7!S32:S38)</f>
        <v>0</v>
      </c>
      <c r="R47" s="148">
        <f>SUM(山口7!T32:T38)</f>
        <v>0</v>
      </c>
      <c r="S47" s="149">
        <f>SUM(E47,G47,I47,K47,M47,O47,Q47)</f>
        <v>800</v>
      </c>
      <c r="T47" s="150">
        <f>SUM(F47,H47,J47,L47,N47,P47,R47)</f>
        <v>0</v>
      </c>
      <c r="U47" s="29"/>
    </row>
    <row r="48" spans="1:21" ht="15.75" customHeight="1" x14ac:dyDescent="0.15">
      <c r="A48" s="602"/>
      <c r="B48" s="603"/>
      <c r="C48" s="151" t="s">
        <v>98</v>
      </c>
      <c r="D48" s="80"/>
      <c r="E48" s="60">
        <f>SUM(E40:E47)</f>
        <v>710</v>
      </c>
      <c r="F48" s="59">
        <f t="shared" ref="F48:T48" si="12">SUM(F40:F47)</f>
        <v>0</v>
      </c>
      <c r="G48" s="60">
        <f>SUM(G40:G47)</f>
        <v>14040</v>
      </c>
      <c r="H48" s="59">
        <f t="shared" si="12"/>
        <v>0</v>
      </c>
      <c r="I48" s="60">
        <f t="shared" si="12"/>
        <v>13640</v>
      </c>
      <c r="J48" s="59">
        <f t="shared" si="12"/>
        <v>0</v>
      </c>
      <c r="K48" s="60">
        <f t="shared" si="12"/>
        <v>9200</v>
      </c>
      <c r="L48" s="59">
        <f t="shared" si="12"/>
        <v>0</v>
      </c>
      <c r="M48" s="60">
        <f t="shared" si="12"/>
        <v>0</v>
      </c>
      <c r="N48" s="59">
        <f t="shared" si="12"/>
        <v>0</v>
      </c>
      <c r="O48" s="60">
        <f t="shared" si="12"/>
        <v>0</v>
      </c>
      <c r="P48" s="59">
        <f t="shared" si="12"/>
        <v>0</v>
      </c>
      <c r="Q48" s="60">
        <f t="shared" si="12"/>
        <v>0</v>
      </c>
      <c r="R48" s="59">
        <f t="shared" si="12"/>
        <v>0</v>
      </c>
      <c r="S48" s="81">
        <f>SUM(S40:S47)</f>
        <v>37590</v>
      </c>
      <c r="T48" s="59">
        <f t="shared" si="12"/>
        <v>0</v>
      </c>
    </row>
    <row r="49" spans="1:20" ht="15.75" customHeight="1" x14ac:dyDescent="0.15">
      <c r="A49" s="597" t="s">
        <v>240</v>
      </c>
      <c r="B49" s="545"/>
      <c r="C49" s="193" t="s">
        <v>156</v>
      </c>
      <c r="D49" s="76"/>
      <c r="E49" s="83">
        <f>SUM(山口6!D24)</f>
        <v>0</v>
      </c>
      <c r="F49" s="84">
        <f>SUM(山口6!E24)</f>
        <v>0</v>
      </c>
      <c r="G49" s="83">
        <f>SUM(山口6!G24)</f>
        <v>9890</v>
      </c>
      <c r="H49" s="84">
        <f>SUM(山口6!H24)</f>
        <v>0</v>
      </c>
      <c r="I49" s="83">
        <f>SUM(山口6!J24)</f>
        <v>15180</v>
      </c>
      <c r="J49" s="84">
        <f>SUM(山口6!K24)</f>
        <v>0</v>
      </c>
      <c r="K49" s="83">
        <f>SUM(山口6!M24)</f>
        <v>6140</v>
      </c>
      <c r="L49" s="84">
        <f>SUM(山口6!N24)</f>
        <v>0</v>
      </c>
      <c r="M49" s="83"/>
      <c r="N49" s="84"/>
      <c r="O49" s="162"/>
      <c r="P49" s="84"/>
      <c r="Q49" s="83">
        <f>SUM(山口6!S24)</f>
        <v>0</v>
      </c>
      <c r="R49" s="85">
        <f>SUM(山口6!T24)</f>
        <v>0</v>
      </c>
      <c r="S49" s="86">
        <f>SUM(E49,G49,I49,K49,M49,O49,Q49)</f>
        <v>31210</v>
      </c>
      <c r="T49" s="53">
        <f>SUM(F49,H49,J49,L49,N49,P49,R49)</f>
        <v>0</v>
      </c>
    </row>
    <row r="50" spans="1:20" ht="15.75" customHeight="1" x14ac:dyDescent="0.15">
      <c r="A50" s="580"/>
      <c r="B50" s="560"/>
      <c r="C50" s="194" t="s">
        <v>102</v>
      </c>
      <c r="D50" s="146"/>
      <c r="E50" s="105">
        <f>SUM(山口6!D41)</f>
        <v>0</v>
      </c>
      <c r="F50" s="147">
        <f>SUM(山口6!E41)</f>
        <v>0</v>
      </c>
      <c r="G50" s="105">
        <f>SUM(山口6!G41)</f>
        <v>700</v>
      </c>
      <c r="H50" s="147">
        <f>SUM(山口6!H41)</f>
        <v>0</v>
      </c>
      <c r="I50" s="105">
        <f>SUM(山口6!J41)</f>
        <v>0</v>
      </c>
      <c r="J50" s="147">
        <f>SUM(山口6!K41)</f>
        <v>0</v>
      </c>
      <c r="K50" s="105">
        <f>SUM(山口6!M41)</f>
        <v>0</v>
      </c>
      <c r="L50" s="147">
        <f>SUM(山口6!N41)</f>
        <v>0</v>
      </c>
      <c r="M50" s="105"/>
      <c r="N50" s="147"/>
      <c r="O50" s="167"/>
      <c r="P50" s="147"/>
      <c r="Q50" s="105">
        <f>SUM(山口6!S41)</f>
        <v>0</v>
      </c>
      <c r="R50" s="148">
        <f>SUM(山口6!T41)</f>
        <v>0</v>
      </c>
      <c r="S50" s="149">
        <f>SUM(E50,G50,I50,K50,M50,O50,Q50)</f>
        <v>700</v>
      </c>
      <c r="T50" s="150">
        <f>SUM(F50,H50,J50,L50,N50,P50,R50)</f>
        <v>0</v>
      </c>
    </row>
    <row r="51" spans="1:20" ht="15.75" customHeight="1" x14ac:dyDescent="0.15">
      <c r="A51" s="581"/>
      <c r="B51" s="547"/>
      <c r="C51" s="151" t="s">
        <v>211</v>
      </c>
      <c r="D51" s="80"/>
      <c r="E51" s="60">
        <f>SUM(E49:E50)</f>
        <v>0</v>
      </c>
      <c r="F51" s="59">
        <f t="shared" ref="F51:R51" si="13">SUM(F49:F50)</f>
        <v>0</v>
      </c>
      <c r="G51" s="60">
        <f t="shared" si="13"/>
        <v>10590</v>
      </c>
      <c r="H51" s="59">
        <f t="shared" si="13"/>
        <v>0</v>
      </c>
      <c r="I51" s="60">
        <f t="shared" si="13"/>
        <v>15180</v>
      </c>
      <c r="J51" s="59">
        <f t="shared" si="13"/>
        <v>0</v>
      </c>
      <c r="K51" s="60">
        <f t="shared" si="13"/>
        <v>6140</v>
      </c>
      <c r="L51" s="59">
        <f t="shared" si="13"/>
        <v>0</v>
      </c>
      <c r="M51" s="60">
        <f t="shared" si="13"/>
        <v>0</v>
      </c>
      <c r="N51" s="59">
        <f t="shared" si="13"/>
        <v>0</v>
      </c>
      <c r="O51" s="60">
        <f t="shared" si="13"/>
        <v>0</v>
      </c>
      <c r="P51" s="59">
        <f t="shared" si="13"/>
        <v>0</v>
      </c>
      <c r="Q51" s="60">
        <f t="shared" si="13"/>
        <v>0</v>
      </c>
      <c r="R51" s="59">
        <f t="shared" si="13"/>
        <v>0</v>
      </c>
      <c r="S51" s="81">
        <f>SUM(S49:S50)</f>
        <v>31910</v>
      </c>
      <c r="T51" s="59">
        <f>SUM(T49:T50)</f>
        <v>0</v>
      </c>
    </row>
    <row r="52" spans="1:20" ht="15.75" customHeight="1" x14ac:dyDescent="0.15">
      <c r="A52" s="544" t="s">
        <v>558</v>
      </c>
      <c r="B52" s="545"/>
      <c r="C52" s="153" t="s">
        <v>154</v>
      </c>
      <c r="D52" s="76"/>
      <c r="E52" s="83">
        <f>SUM(山口6!D30)</f>
        <v>0</v>
      </c>
      <c r="F52" s="84">
        <f>SUM(山口6!E30)</f>
        <v>0</v>
      </c>
      <c r="G52" s="83">
        <f>SUM(山口6!G30)</f>
        <v>1950</v>
      </c>
      <c r="H52" s="84">
        <f>SUM(山口6!H30)</f>
        <v>0</v>
      </c>
      <c r="I52" s="83">
        <f>SUM(山口6!J30)</f>
        <v>3520</v>
      </c>
      <c r="J52" s="84">
        <f>SUM(山口6!K30)</f>
        <v>0</v>
      </c>
      <c r="K52" s="83">
        <f>SUM(山口6!M30)</f>
        <v>1900</v>
      </c>
      <c r="L52" s="84">
        <f>SUM(山口6!N30)</f>
        <v>0</v>
      </c>
      <c r="M52" s="83"/>
      <c r="N52" s="84"/>
      <c r="O52" s="162"/>
      <c r="P52" s="84"/>
      <c r="Q52" s="83">
        <f>SUM(山口6!S30)</f>
        <v>0</v>
      </c>
      <c r="R52" s="85">
        <f>SUM(山口6!T30)</f>
        <v>0</v>
      </c>
      <c r="S52" s="86">
        <f>SUM(E52,G52,I52,K52,M52,O52,Q52)</f>
        <v>7370</v>
      </c>
      <c r="T52" s="53">
        <f>SUM(F52,H52,J52,L52,N52,P52,R52)</f>
        <v>0</v>
      </c>
    </row>
    <row r="53" spans="1:20" ht="15.75" customHeight="1" x14ac:dyDescent="0.15">
      <c r="A53" s="555"/>
      <c r="B53" s="560"/>
      <c r="C53" s="154" t="s">
        <v>71</v>
      </c>
      <c r="D53" s="77"/>
      <c r="E53" s="30">
        <f>SUM(山口6!D36)</f>
        <v>0</v>
      </c>
      <c r="F53" s="35">
        <f>SUM(山口6!E36)</f>
        <v>0</v>
      </c>
      <c r="G53" s="30">
        <f>SUM(山口6!G36)</f>
        <v>0</v>
      </c>
      <c r="H53" s="35">
        <f>SUM(山口6!H36)</f>
        <v>0</v>
      </c>
      <c r="I53" s="30">
        <f>SUM(山口6!J36)</f>
        <v>3570</v>
      </c>
      <c r="J53" s="35">
        <f>SUM(山口6!K36)</f>
        <v>0</v>
      </c>
      <c r="K53" s="30">
        <f>SUM(山口6!M36)</f>
        <v>0</v>
      </c>
      <c r="L53" s="35">
        <f>SUM(山口6!N36)</f>
        <v>0</v>
      </c>
      <c r="M53" s="30"/>
      <c r="N53" s="35"/>
      <c r="O53" s="163"/>
      <c r="P53" s="35"/>
      <c r="Q53" s="30">
        <f>SUM(山口6!S36)</f>
        <v>0</v>
      </c>
      <c r="R53" s="41">
        <f>SUM(山口6!T36)</f>
        <v>0</v>
      </c>
      <c r="S53" s="43">
        <f>SUM(E53,G53,I53,K53,M53,O53,Q53)</f>
        <v>3570</v>
      </c>
      <c r="T53" s="138">
        <f>SUM(F53,H53,J53,L53,N53,P53,R53)</f>
        <v>0</v>
      </c>
    </row>
    <row r="54" spans="1:20" ht="15.75" customHeight="1" x14ac:dyDescent="0.15">
      <c r="A54" s="546"/>
      <c r="B54" s="547"/>
      <c r="C54" s="562" t="s">
        <v>216</v>
      </c>
      <c r="D54" s="563"/>
      <c r="E54" s="60">
        <f>SUM(E52:E53)</f>
        <v>0</v>
      </c>
      <c r="F54" s="59">
        <f t="shared" ref="F54:R54" si="14">SUM(F52:F53)</f>
        <v>0</v>
      </c>
      <c r="G54" s="60">
        <f t="shared" si="14"/>
        <v>1950</v>
      </c>
      <c r="H54" s="59">
        <f t="shared" si="14"/>
        <v>0</v>
      </c>
      <c r="I54" s="60">
        <f t="shared" si="14"/>
        <v>7090</v>
      </c>
      <c r="J54" s="59">
        <f t="shared" si="14"/>
        <v>0</v>
      </c>
      <c r="K54" s="60">
        <f t="shared" si="14"/>
        <v>1900</v>
      </c>
      <c r="L54" s="59">
        <f t="shared" si="14"/>
        <v>0</v>
      </c>
      <c r="M54" s="60">
        <f t="shared" si="14"/>
        <v>0</v>
      </c>
      <c r="N54" s="59">
        <f t="shared" si="14"/>
        <v>0</v>
      </c>
      <c r="O54" s="60">
        <f t="shared" si="14"/>
        <v>0</v>
      </c>
      <c r="P54" s="59">
        <f t="shared" si="14"/>
        <v>0</v>
      </c>
      <c r="Q54" s="60">
        <f t="shared" si="14"/>
        <v>0</v>
      </c>
      <c r="R54" s="59">
        <f t="shared" si="14"/>
        <v>0</v>
      </c>
      <c r="S54" s="81">
        <f>SUM(S52:S53)</f>
        <v>10940</v>
      </c>
      <c r="T54" s="59">
        <f>SUM(T52:T53)</f>
        <v>0</v>
      </c>
    </row>
    <row r="55" spans="1:20" ht="15.75" customHeight="1" x14ac:dyDescent="0.15">
      <c r="A55" s="597" t="s">
        <v>79</v>
      </c>
      <c r="B55" s="545"/>
      <c r="C55" s="193" t="s">
        <v>80</v>
      </c>
      <c r="D55" s="158"/>
      <c r="E55" s="30">
        <f>SUM(山口7!D15)</f>
        <v>0</v>
      </c>
      <c r="F55" s="35">
        <f>SUM(山口7!E15)</f>
        <v>0</v>
      </c>
      <c r="G55" s="30">
        <f>SUM(山口7!G15)</f>
        <v>2560</v>
      </c>
      <c r="H55" s="35">
        <f>SUM(山口7!H15)</f>
        <v>0</v>
      </c>
      <c r="I55" s="30">
        <f>SUM(山口7!J15)</f>
        <v>2860</v>
      </c>
      <c r="J55" s="35">
        <f>SUM(山口7!K15)</f>
        <v>0</v>
      </c>
      <c r="K55" s="30">
        <f>SUM(山口7!M15)</f>
        <v>1250</v>
      </c>
      <c r="L55" s="35">
        <f>SUM(山口7!N15)</f>
        <v>0</v>
      </c>
      <c r="M55" s="30">
        <f>SUM(山口7!P15)</f>
        <v>880</v>
      </c>
      <c r="N55" s="35">
        <f>SUM(山口7!Q15)</f>
        <v>0</v>
      </c>
      <c r="O55" s="163"/>
      <c r="P55" s="35"/>
      <c r="Q55" s="30">
        <f>SUM(山口7!S15)</f>
        <v>0</v>
      </c>
      <c r="R55" s="41">
        <f>SUM(山口7!T15)</f>
        <v>0</v>
      </c>
      <c r="S55" s="43">
        <f t="shared" ref="S55:T61" si="15">SUM(E55,G55,I55,K55,M55,O55,Q55)</f>
        <v>7550</v>
      </c>
      <c r="T55" s="54">
        <f t="shared" si="15"/>
        <v>0</v>
      </c>
    </row>
    <row r="56" spans="1:20" ht="15.75" customHeight="1" x14ac:dyDescent="0.15">
      <c r="A56" s="580"/>
      <c r="B56" s="560"/>
      <c r="C56" s="195" t="s">
        <v>199</v>
      </c>
      <c r="D56" s="152"/>
      <c r="E56" s="30">
        <f>SUM(山口7!D17:D18)</f>
        <v>0</v>
      </c>
      <c r="F56" s="35">
        <f>SUM(山口7!E17:E18)</f>
        <v>0</v>
      </c>
      <c r="G56" s="30">
        <f>SUM(山口7!G17:G18)</f>
        <v>130</v>
      </c>
      <c r="H56" s="35">
        <f>SUM(山口7!H17:H18)</f>
        <v>0</v>
      </c>
      <c r="I56" s="30">
        <f>SUM(山口7!J17:J18)</f>
        <v>130</v>
      </c>
      <c r="J56" s="35">
        <f>SUM(山口7!K17:K18)</f>
        <v>0</v>
      </c>
      <c r="K56" s="30">
        <f>SUM(山口7!M17:M18)</f>
        <v>30</v>
      </c>
      <c r="L56" s="35">
        <f>SUM(山口7!N17:N18)</f>
        <v>0</v>
      </c>
      <c r="M56" s="30">
        <f>SUM(山口7!P17:P18)</f>
        <v>140</v>
      </c>
      <c r="N56" s="35">
        <f>SUM(山口7!Q17:Q18)</f>
        <v>0</v>
      </c>
      <c r="O56" s="163"/>
      <c r="P56" s="35"/>
      <c r="Q56" s="30">
        <f>SUM(山口7!S17:S18)</f>
        <v>0</v>
      </c>
      <c r="R56" s="41">
        <f>SUM(山口7!T17:T18)</f>
        <v>0</v>
      </c>
      <c r="S56" s="43">
        <f t="shared" si="15"/>
        <v>430</v>
      </c>
      <c r="T56" s="54">
        <f t="shared" si="15"/>
        <v>0</v>
      </c>
    </row>
    <row r="57" spans="1:20" ht="15.75" customHeight="1" x14ac:dyDescent="0.15">
      <c r="A57" s="580"/>
      <c r="B57" s="560"/>
      <c r="C57" s="195" t="s">
        <v>200</v>
      </c>
      <c r="D57" s="152"/>
      <c r="E57" s="30">
        <f>SUM(山口7!D19:D20)</f>
        <v>0</v>
      </c>
      <c r="F57" s="35">
        <f>SUM(山口7!E19:E20)</f>
        <v>0</v>
      </c>
      <c r="G57" s="30">
        <f>SUM(山口7!G19:G20)</f>
        <v>130</v>
      </c>
      <c r="H57" s="35">
        <f>SUM(山口7!H19:H20)</f>
        <v>0</v>
      </c>
      <c r="I57" s="30">
        <f>SUM(山口7!J19:J20)</f>
        <v>100</v>
      </c>
      <c r="J57" s="35">
        <f>SUM(山口7!K19:K20)</f>
        <v>0</v>
      </c>
      <c r="K57" s="30">
        <f>SUM(山口7!M19:M20)</f>
        <v>60</v>
      </c>
      <c r="L57" s="35">
        <f>SUM(山口7!N19:N20)</f>
        <v>0</v>
      </c>
      <c r="M57" s="30">
        <f>SUM(山口7!P19:P20)</f>
        <v>120</v>
      </c>
      <c r="N57" s="35">
        <f>SUM(山口7!Q19:Q20)</f>
        <v>0</v>
      </c>
      <c r="O57" s="163"/>
      <c r="P57" s="35"/>
      <c r="Q57" s="30">
        <f>SUM(山口7!S19:S20)</f>
        <v>0</v>
      </c>
      <c r="R57" s="41">
        <f>SUM(山口7!T19:T20)</f>
        <v>0</v>
      </c>
      <c r="S57" s="43">
        <f t="shared" si="15"/>
        <v>410</v>
      </c>
      <c r="T57" s="54">
        <f t="shared" si="15"/>
        <v>0</v>
      </c>
    </row>
    <row r="58" spans="1:20" ht="15.75" customHeight="1" x14ac:dyDescent="0.15">
      <c r="A58" s="580"/>
      <c r="B58" s="560"/>
      <c r="C58" s="195" t="s">
        <v>201</v>
      </c>
      <c r="D58" s="152"/>
      <c r="E58" s="30">
        <f>SUM(山口7!D24:D25)</f>
        <v>0</v>
      </c>
      <c r="F58" s="35">
        <f>SUM(山口7!E24:E25)</f>
        <v>0</v>
      </c>
      <c r="G58" s="30">
        <f>SUM(山口7!G24:G25)</f>
        <v>140</v>
      </c>
      <c r="H58" s="35">
        <f>SUM(山口7!H24:H25)</f>
        <v>0</v>
      </c>
      <c r="I58" s="30">
        <f>SUM(山口7!J24:J25)</f>
        <v>100</v>
      </c>
      <c r="J58" s="35">
        <f>SUM(山口7!K24:K25)</f>
        <v>0</v>
      </c>
      <c r="K58" s="30">
        <f>SUM(山口7!M24:M25)</f>
        <v>0</v>
      </c>
      <c r="L58" s="35">
        <f>SUM(山口7!N24:N25)</f>
        <v>0</v>
      </c>
      <c r="M58" s="30">
        <f>SUM(山口7!P24:P25)</f>
        <v>100</v>
      </c>
      <c r="N58" s="35">
        <f>SUM(山口7!Q24:Q25)</f>
        <v>0</v>
      </c>
      <c r="O58" s="163"/>
      <c r="P58" s="35"/>
      <c r="Q58" s="30">
        <f>SUM(山口7!S24:S25)</f>
        <v>0</v>
      </c>
      <c r="R58" s="41">
        <f>SUM(山口7!T24:T25)</f>
        <v>0</v>
      </c>
      <c r="S58" s="43">
        <f t="shared" si="15"/>
        <v>340</v>
      </c>
      <c r="T58" s="54">
        <f t="shared" si="15"/>
        <v>0</v>
      </c>
    </row>
    <row r="59" spans="1:20" ht="15.75" customHeight="1" x14ac:dyDescent="0.15">
      <c r="A59" s="580"/>
      <c r="B59" s="560"/>
      <c r="C59" s="195" t="s">
        <v>202</v>
      </c>
      <c r="D59" s="152"/>
      <c r="E59" s="30">
        <f>SUM(山口7!D26:D27)</f>
        <v>0</v>
      </c>
      <c r="F59" s="35">
        <f>SUM(山口7!E26:E27)</f>
        <v>0</v>
      </c>
      <c r="G59" s="30">
        <f>SUM(山口7!G26:G27)</f>
        <v>100</v>
      </c>
      <c r="H59" s="35">
        <f>SUM(山口7!H26:H27)</f>
        <v>0</v>
      </c>
      <c r="I59" s="30">
        <f>SUM(山口7!J26:J27)</f>
        <v>130</v>
      </c>
      <c r="J59" s="35">
        <f>SUM(山口7!K26:K27)</f>
        <v>0</v>
      </c>
      <c r="K59" s="30">
        <f>SUM(山口7!M26:M27)</f>
        <v>0</v>
      </c>
      <c r="L59" s="35">
        <f>SUM(山口7!N26:N27)</f>
        <v>0</v>
      </c>
      <c r="M59" s="30">
        <f>SUM(山口7!P26:P27)</f>
        <v>100</v>
      </c>
      <c r="N59" s="35">
        <f>SUM(山口7!Q26:Q27)</f>
        <v>0</v>
      </c>
      <c r="O59" s="163"/>
      <c r="P59" s="35"/>
      <c r="Q59" s="30">
        <f>SUM(山口7!S26:S27)</f>
        <v>0</v>
      </c>
      <c r="R59" s="41">
        <f>SUM(山口7!T26:T27)</f>
        <v>0</v>
      </c>
      <c r="S59" s="43">
        <f t="shared" si="15"/>
        <v>330</v>
      </c>
      <c r="T59" s="54">
        <f t="shared" si="15"/>
        <v>0</v>
      </c>
    </row>
    <row r="60" spans="1:20" ht="15.75" customHeight="1" x14ac:dyDescent="0.15">
      <c r="A60" s="580"/>
      <c r="B60" s="560"/>
      <c r="C60" s="195" t="s">
        <v>203</v>
      </c>
      <c r="D60" s="152"/>
      <c r="E60" s="30">
        <f>SUM(山口7!D28:D29)</f>
        <v>0</v>
      </c>
      <c r="F60" s="35">
        <f>SUM(山口7!E28:E29)</f>
        <v>0</v>
      </c>
      <c r="G60" s="30">
        <f>SUM(山口7!G28:G29)</f>
        <v>0</v>
      </c>
      <c r="H60" s="35">
        <f>SUM(山口7!H28:H29)</f>
        <v>0</v>
      </c>
      <c r="I60" s="30">
        <f>SUM(山口7!J28:J29)</f>
        <v>0</v>
      </c>
      <c r="J60" s="35">
        <f>SUM(山口7!K28:K29)</f>
        <v>0</v>
      </c>
      <c r="K60" s="30">
        <f>SUM(山口7!M28:M29)</f>
        <v>0</v>
      </c>
      <c r="L60" s="35">
        <f>SUM(山口7!N28:N29)</f>
        <v>0</v>
      </c>
      <c r="M60" s="30">
        <f>SUM(山口7!P28:P29)</f>
        <v>0</v>
      </c>
      <c r="N60" s="35">
        <f>SUM(山口7!Q28:Q29)</f>
        <v>0</v>
      </c>
      <c r="O60" s="163"/>
      <c r="P60" s="35"/>
      <c r="Q60" s="30">
        <f>SUM(山口7!S28:S29)</f>
        <v>0</v>
      </c>
      <c r="R60" s="41">
        <f>SUM(山口7!T28:T29)</f>
        <v>0</v>
      </c>
      <c r="S60" s="43">
        <f t="shared" si="15"/>
        <v>0</v>
      </c>
      <c r="T60" s="54">
        <f t="shared" si="15"/>
        <v>0</v>
      </c>
    </row>
    <row r="61" spans="1:20" ht="15.75" customHeight="1" x14ac:dyDescent="0.15">
      <c r="A61" s="580"/>
      <c r="B61" s="560"/>
      <c r="C61" s="194" t="s">
        <v>204</v>
      </c>
      <c r="D61" s="159"/>
      <c r="E61" s="30">
        <f>SUM(山口7!D30:D31)</f>
        <v>0</v>
      </c>
      <c r="F61" s="35">
        <f>SUM(山口7!E30:E31)</f>
        <v>0</v>
      </c>
      <c r="G61" s="30">
        <f>SUM(山口7!G30:G31)</f>
        <v>60</v>
      </c>
      <c r="H61" s="35">
        <f>SUM(山口7!H30:H31)</f>
        <v>0</v>
      </c>
      <c r="I61" s="30">
        <f>SUM(山口7!J30:J31)</f>
        <v>260</v>
      </c>
      <c r="J61" s="35">
        <f>SUM(山口7!K30:K31)</f>
        <v>0</v>
      </c>
      <c r="K61" s="30">
        <f>SUM(山口7!M30:M31)</f>
        <v>0</v>
      </c>
      <c r="L61" s="35">
        <f>SUM(山口7!N30:N31)</f>
        <v>0</v>
      </c>
      <c r="M61" s="30">
        <f>SUM(山口7!P30:P31)</f>
        <v>160</v>
      </c>
      <c r="N61" s="35">
        <f>SUM(山口7!Q30:Q31)</f>
        <v>0</v>
      </c>
      <c r="O61" s="163"/>
      <c r="P61" s="35"/>
      <c r="Q61" s="30">
        <f>SUM(山口7!S30:S31)</f>
        <v>0</v>
      </c>
      <c r="R61" s="41">
        <f>SUM(山口7!T30:T31)</f>
        <v>0</v>
      </c>
      <c r="S61" s="43">
        <f t="shared" si="15"/>
        <v>480</v>
      </c>
      <c r="T61" s="54">
        <f t="shared" si="15"/>
        <v>0</v>
      </c>
    </row>
    <row r="62" spans="1:20" ht="15.75" customHeight="1" x14ac:dyDescent="0.15">
      <c r="A62" s="581"/>
      <c r="B62" s="547"/>
      <c r="C62" s="151" t="s">
        <v>205</v>
      </c>
      <c r="D62" s="80"/>
      <c r="E62" s="60">
        <f>SUM(E55:E61)</f>
        <v>0</v>
      </c>
      <c r="F62" s="59">
        <f t="shared" ref="F62:R62" si="16">SUM(F55:F61)</f>
        <v>0</v>
      </c>
      <c r="G62" s="60">
        <f t="shared" si="16"/>
        <v>3120</v>
      </c>
      <c r="H62" s="59">
        <f t="shared" si="16"/>
        <v>0</v>
      </c>
      <c r="I62" s="60">
        <f t="shared" si="16"/>
        <v>3580</v>
      </c>
      <c r="J62" s="59">
        <f t="shared" si="16"/>
        <v>0</v>
      </c>
      <c r="K62" s="60">
        <f t="shared" si="16"/>
        <v>1340</v>
      </c>
      <c r="L62" s="59">
        <f t="shared" si="16"/>
        <v>0</v>
      </c>
      <c r="M62" s="60">
        <f t="shared" si="16"/>
        <v>1500</v>
      </c>
      <c r="N62" s="59">
        <f t="shared" si="16"/>
        <v>0</v>
      </c>
      <c r="O62" s="60">
        <f t="shared" si="16"/>
        <v>0</v>
      </c>
      <c r="P62" s="59">
        <f t="shared" si="16"/>
        <v>0</v>
      </c>
      <c r="Q62" s="60">
        <f t="shared" si="16"/>
        <v>0</v>
      </c>
      <c r="R62" s="59">
        <f t="shared" si="16"/>
        <v>0</v>
      </c>
      <c r="S62" s="81">
        <f>SUM(S55:S61)</f>
        <v>9540</v>
      </c>
      <c r="T62" s="59">
        <f>SUM(T55:T61)</f>
        <v>0</v>
      </c>
    </row>
    <row r="63" spans="1:20" ht="15.75" customHeight="1" x14ac:dyDescent="0.15">
      <c r="A63" s="544" t="s">
        <v>105</v>
      </c>
      <c r="B63" s="545"/>
      <c r="C63" s="196" t="s">
        <v>584</v>
      </c>
      <c r="D63" s="77"/>
      <c r="E63" s="30">
        <f>SUM(山口7!D21:D23)</f>
        <v>0</v>
      </c>
      <c r="F63" s="35">
        <f>SUM(山口7!E21:E23)</f>
        <v>0</v>
      </c>
      <c r="G63" s="30">
        <f>SUM(山口7!G21:G23)</f>
        <v>400</v>
      </c>
      <c r="H63" s="35">
        <f>SUM(山口7!H21:H23)</f>
        <v>0</v>
      </c>
      <c r="I63" s="30">
        <f>SUM(山口7!J21:J23)</f>
        <v>0</v>
      </c>
      <c r="J63" s="35">
        <f>SUM(山口7!K21:K23)</f>
        <v>0</v>
      </c>
      <c r="K63" s="30">
        <f>SUM(山口7!M21:M23)</f>
        <v>0</v>
      </c>
      <c r="L63" s="35">
        <f>SUM(山口7!N21:N23)</f>
        <v>0</v>
      </c>
      <c r="M63" s="30">
        <f>SUM(山口7!P21:P23)</f>
        <v>270</v>
      </c>
      <c r="N63" s="35">
        <f>SUM(山口7!Q21:Q23)</f>
        <v>0</v>
      </c>
      <c r="O63" s="163"/>
      <c r="P63" s="35"/>
      <c r="Q63" s="30">
        <f>SUM(山口7!S21:S23)</f>
        <v>0</v>
      </c>
      <c r="R63" s="41">
        <f>SUM(山口7!T21:T23)</f>
        <v>0</v>
      </c>
      <c r="S63" s="43">
        <f>SUM(E63,G63,I63,K63,M63,O63,Q63)</f>
        <v>670</v>
      </c>
      <c r="T63" s="54">
        <f>SUM(F63,H63,J63,L63,N63,P63,R63)</f>
        <v>0</v>
      </c>
    </row>
    <row r="64" spans="1:20" ht="15.75" customHeight="1" x14ac:dyDescent="0.15">
      <c r="A64" s="546"/>
      <c r="B64" s="547"/>
      <c r="C64" s="151" t="s">
        <v>108</v>
      </c>
      <c r="D64" s="80"/>
      <c r="E64" s="60">
        <f t="shared" ref="E64:T64" si="17">SUM(E63:E63)</f>
        <v>0</v>
      </c>
      <c r="F64" s="59">
        <f t="shared" si="17"/>
        <v>0</v>
      </c>
      <c r="G64" s="60">
        <f t="shared" si="17"/>
        <v>400</v>
      </c>
      <c r="H64" s="59">
        <f t="shared" si="17"/>
        <v>0</v>
      </c>
      <c r="I64" s="60">
        <f t="shared" si="17"/>
        <v>0</v>
      </c>
      <c r="J64" s="59">
        <f t="shared" si="17"/>
        <v>0</v>
      </c>
      <c r="K64" s="60">
        <f t="shared" si="17"/>
        <v>0</v>
      </c>
      <c r="L64" s="59">
        <f t="shared" si="17"/>
        <v>0</v>
      </c>
      <c r="M64" s="60">
        <f t="shared" si="17"/>
        <v>270</v>
      </c>
      <c r="N64" s="59">
        <f t="shared" si="17"/>
        <v>0</v>
      </c>
      <c r="O64" s="60">
        <f t="shared" si="17"/>
        <v>0</v>
      </c>
      <c r="P64" s="59">
        <f t="shared" si="17"/>
        <v>0</v>
      </c>
      <c r="Q64" s="60">
        <f t="shared" si="17"/>
        <v>0</v>
      </c>
      <c r="R64" s="59">
        <f t="shared" si="17"/>
        <v>0</v>
      </c>
      <c r="S64" s="81">
        <f>SUM(S63:S63)</f>
        <v>670</v>
      </c>
      <c r="T64" s="59">
        <f t="shared" si="17"/>
        <v>0</v>
      </c>
    </row>
    <row r="65" spans="1:20" ht="15.75" customHeight="1" x14ac:dyDescent="0.15">
      <c r="A65" s="558" t="s">
        <v>241</v>
      </c>
      <c r="B65" s="608"/>
      <c r="C65" s="539" t="s">
        <v>489</v>
      </c>
      <c r="D65" s="540"/>
      <c r="E65" s="161">
        <f>SUM(山口8!D17)</f>
        <v>0</v>
      </c>
      <c r="F65" s="156">
        <f>SUM(山口8!E17)</f>
        <v>0</v>
      </c>
      <c r="G65" s="161">
        <f>SUM(山口8!G17)</f>
        <v>50</v>
      </c>
      <c r="H65" s="156">
        <f>SUM(山口8!H17)</f>
        <v>0</v>
      </c>
      <c r="I65" s="161">
        <f>SUM(山口8!J17)</f>
        <v>1640</v>
      </c>
      <c r="J65" s="156">
        <f>SUM(山口8!K17)</f>
        <v>0</v>
      </c>
      <c r="K65" s="161">
        <f>SUM(山口8!M17)</f>
        <v>740</v>
      </c>
      <c r="L65" s="156">
        <f>SUM(山口8!N17)</f>
        <v>0</v>
      </c>
      <c r="M65" s="161">
        <f>SUM(山口8!P17)</f>
        <v>870</v>
      </c>
      <c r="N65" s="156">
        <f>SUM(山口8!Q17)</f>
        <v>0</v>
      </c>
      <c r="O65" s="161"/>
      <c r="P65" s="156"/>
      <c r="Q65" s="161">
        <f>SUM(山口8!S17)</f>
        <v>0</v>
      </c>
      <c r="R65" s="157">
        <f>SUM(山口8!T17)</f>
        <v>0</v>
      </c>
      <c r="S65" s="181">
        <f t="shared" ref="S65:T67" si="18">SUM(E65,G65,I65,K65,M65,O65,Q65)</f>
        <v>3300</v>
      </c>
      <c r="T65" s="137">
        <f t="shared" si="18"/>
        <v>0</v>
      </c>
    </row>
    <row r="66" spans="1:20" ht="15.75" customHeight="1" x14ac:dyDescent="0.15">
      <c r="A66" s="609"/>
      <c r="B66" s="610"/>
      <c r="C66" s="205" t="s">
        <v>103</v>
      </c>
      <c r="D66" s="77"/>
      <c r="E66" s="30">
        <f>SUM(山口8!D19:D21)</f>
        <v>0</v>
      </c>
      <c r="F66" s="35">
        <f>SUM(山口8!E19:E21)</f>
        <v>0</v>
      </c>
      <c r="G66" s="30">
        <f>SUM(山口8!G19:G21)</f>
        <v>480</v>
      </c>
      <c r="H66" s="35">
        <f>SUM(山口8!H19:H21)</f>
        <v>0</v>
      </c>
      <c r="I66" s="30">
        <f>SUM(山口8!J19:J21)</f>
        <v>0</v>
      </c>
      <c r="J66" s="35">
        <f>SUM(山口8!K19:K21)</f>
        <v>0</v>
      </c>
      <c r="K66" s="30">
        <f>SUM(山口8!M19:M21)</f>
        <v>0</v>
      </c>
      <c r="L66" s="35">
        <f>SUM(山口8!N19:N21)</f>
        <v>0</v>
      </c>
      <c r="M66" s="30">
        <f>SUM(山口8!P19:P21)</f>
        <v>0</v>
      </c>
      <c r="N66" s="35">
        <f>SUM(山口8!Q19:Q21)</f>
        <v>0</v>
      </c>
      <c r="O66" s="163"/>
      <c r="P66" s="35"/>
      <c r="Q66" s="30">
        <f>SUM(山口8!S19:S21)</f>
        <v>0</v>
      </c>
      <c r="R66" s="41">
        <f>SUM(山口8!T19:T21)</f>
        <v>0</v>
      </c>
      <c r="S66" s="43">
        <f t="shared" si="18"/>
        <v>480</v>
      </c>
      <c r="T66" s="138">
        <f t="shared" si="18"/>
        <v>0</v>
      </c>
    </row>
    <row r="67" spans="1:20" ht="15.75" customHeight="1" x14ac:dyDescent="0.15">
      <c r="A67" s="609"/>
      <c r="B67" s="610"/>
      <c r="C67" s="154" t="s">
        <v>104</v>
      </c>
      <c r="D67" s="77"/>
      <c r="E67" s="30">
        <f>SUM(山口8!D22:D25)</f>
        <v>0</v>
      </c>
      <c r="F67" s="35">
        <f>SUM(山口8!E22:E25)</f>
        <v>0</v>
      </c>
      <c r="G67" s="30">
        <f>SUM(山口8!G22:G25)</f>
        <v>560</v>
      </c>
      <c r="H67" s="35">
        <f>SUM(山口8!H22:H25)</f>
        <v>0</v>
      </c>
      <c r="I67" s="30">
        <f>SUM(山口8!J22:J25)</f>
        <v>0</v>
      </c>
      <c r="J67" s="35">
        <f>SUM(山口8!K22:K25)</f>
        <v>0</v>
      </c>
      <c r="K67" s="30">
        <f>SUM(山口8!M22:M25)</f>
        <v>130</v>
      </c>
      <c r="L67" s="35">
        <f>SUM(山口8!N22:N25)</f>
        <v>0</v>
      </c>
      <c r="M67" s="30">
        <f>SUM(山口8!P22:P25)</f>
        <v>110</v>
      </c>
      <c r="N67" s="35">
        <f>SUM(山口8!Q22:Q25)</f>
        <v>0</v>
      </c>
      <c r="O67" s="163"/>
      <c r="P67" s="35"/>
      <c r="Q67" s="30">
        <f>SUM(山口8!S22:S25)</f>
        <v>0</v>
      </c>
      <c r="R67" s="41">
        <f>SUM(山口8!T22:T25)</f>
        <v>0</v>
      </c>
      <c r="S67" s="43">
        <f t="shared" si="18"/>
        <v>800</v>
      </c>
      <c r="T67" s="54">
        <f t="shared" si="18"/>
        <v>0</v>
      </c>
    </row>
    <row r="68" spans="1:20" ht="15.75" customHeight="1" x14ac:dyDescent="0.15">
      <c r="A68" s="611"/>
      <c r="B68" s="612"/>
      <c r="C68" s="151" t="s">
        <v>551</v>
      </c>
      <c r="D68" s="80"/>
      <c r="E68" s="60">
        <f t="shared" ref="E68:T68" si="19">SUM(E65:E67)</f>
        <v>0</v>
      </c>
      <c r="F68" s="59">
        <f t="shared" si="19"/>
        <v>0</v>
      </c>
      <c r="G68" s="60">
        <f t="shared" si="19"/>
        <v>1090</v>
      </c>
      <c r="H68" s="59">
        <f t="shared" si="19"/>
        <v>0</v>
      </c>
      <c r="I68" s="60">
        <f t="shared" si="19"/>
        <v>1640</v>
      </c>
      <c r="J68" s="59">
        <f t="shared" si="19"/>
        <v>0</v>
      </c>
      <c r="K68" s="60">
        <f t="shared" si="19"/>
        <v>870</v>
      </c>
      <c r="L68" s="59">
        <f t="shared" si="19"/>
        <v>0</v>
      </c>
      <c r="M68" s="60">
        <f t="shared" si="19"/>
        <v>980</v>
      </c>
      <c r="N68" s="59">
        <f t="shared" si="19"/>
        <v>0</v>
      </c>
      <c r="O68" s="60">
        <f t="shared" si="19"/>
        <v>0</v>
      </c>
      <c r="P68" s="59">
        <f t="shared" si="19"/>
        <v>0</v>
      </c>
      <c r="Q68" s="60">
        <f t="shared" si="19"/>
        <v>0</v>
      </c>
      <c r="R68" s="59">
        <f t="shared" si="19"/>
        <v>0</v>
      </c>
      <c r="S68" s="81">
        <f>SUM(S65:S67)</f>
        <v>4580</v>
      </c>
      <c r="T68" s="59">
        <f t="shared" si="19"/>
        <v>0</v>
      </c>
    </row>
    <row r="69" spans="1:20" ht="15.75" customHeight="1" x14ac:dyDescent="0.15">
      <c r="A69" s="544" t="s">
        <v>242</v>
      </c>
      <c r="B69" s="554"/>
      <c r="C69" s="204" t="s">
        <v>81</v>
      </c>
      <c r="D69" s="76"/>
      <c r="E69" s="83">
        <f>SUM(山口8!D33)</f>
        <v>0</v>
      </c>
      <c r="F69" s="84">
        <f>SUM(山口8!E33)</f>
        <v>0</v>
      </c>
      <c r="G69" s="83">
        <f>SUM(山口8!G33)</f>
        <v>1790</v>
      </c>
      <c r="H69" s="84">
        <f>SUM(山口8!H33)</f>
        <v>0</v>
      </c>
      <c r="I69" s="83">
        <f>SUM(山口8!J33)</f>
        <v>0</v>
      </c>
      <c r="J69" s="84">
        <f>SUM(山口8!K33)</f>
        <v>0</v>
      </c>
      <c r="K69" s="83">
        <f>SUM(山口8!M33)</f>
        <v>2010</v>
      </c>
      <c r="L69" s="84">
        <f>SUM(山口8!N33)</f>
        <v>0</v>
      </c>
      <c r="M69" s="83">
        <f>SUM(山口8!P28:P32)</f>
        <v>500</v>
      </c>
      <c r="N69" s="84">
        <f>SUM(山口8!Q28:Q32)</f>
        <v>0</v>
      </c>
      <c r="O69" s="162"/>
      <c r="P69" s="84"/>
      <c r="Q69" s="83">
        <f>SUM(山口8!S33)</f>
        <v>0</v>
      </c>
      <c r="R69" s="85">
        <f>SUM(山口8!T33)</f>
        <v>0</v>
      </c>
      <c r="S69" s="86">
        <f>SUM(E69,G69,I69,K69,M69,O69,Q69)</f>
        <v>4300</v>
      </c>
      <c r="T69" s="53">
        <f>SUM(F69,H69,J69,L69,N69,P69,R69)</f>
        <v>0</v>
      </c>
    </row>
    <row r="70" spans="1:20" ht="15.75" customHeight="1" x14ac:dyDescent="0.15">
      <c r="A70" s="555"/>
      <c r="B70" s="556"/>
      <c r="C70" s="205" t="s">
        <v>76</v>
      </c>
      <c r="D70" s="77"/>
      <c r="E70" s="30">
        <f>SUM(山口8!D34:D35)</f>
        <v>0</v>
      </c>
      <c r="F70" s="35">
        <f>SUM(山口8!E34:E35)</f>
        <v>0</v>
      </c>
      <c r="G70" s="30">
        <f>SUM(山口8!G34:G35)</f>
        <v>0</v>
      </c>
      <c r="H70" s="35">
        <f>SUM(山口8!H34:H35)</f>
        <v>0</v>
      </c>
      <c r="I70" s="30">
        <f>SUM(山口8!J34:J35)</f>
        <v>650</v>
      </c>
      <c r="J70" s="35">
        <f>SUM(山口8!K34:K35)</f>
        <v>0</v>
      </c>
      <c r="K70" s="30">
        <f>SUM(山口8!M34:M35)</f>
        <v>400</v>
      </c>
      <c r="L70" s="35">
        <f>SUM(山口8!N34:N35)</f>
        <v>0</v>
      </c>
      <c r="M70" s="30">
        <f>SUM(山口8!P34:P35)</f>
        <v>90</v>
      </c>
      <c r="N70" s="35">
        <f>SUM(山口8!Q34:Q35)</f>
        <v>0</v>
      </c>
      <c r="O70" s="163"/>
      <c r="P70" s="35"/>
      <c r="Q70" s="30">
        <f>SUM(山口8!S34:S35)</f>
        <v>0</v>
      </c>
      <c r="R70" s="41">
        <f>SUM(山口8!T34:T35)</f>
        <v>0</v>
      </c>
      <c r="S70" s="43">
        <f t="shared" ref="S70:T72" si="20">SUM(E70,G70,I70,K70,M70,O70,Q70)</f>
        <v>1140</v>
      </c>
      <c r="T70" s="138">
        <f t="shared" si="20"/>
        <v>0</v>
      </c>
    </row>
    <row r="71" spans="1:20" ht="15.75" customHeight="1" x14ac:dyDescent="0.15">
      <c r="A71" s="555"/>
      <c r="B71" s="556"/>
      <c r="C71" s="154" t="s">
        <v>77</v>
      </c>
      <c r="D71" s="77"/>
      <c r="E71" s="30">
        <f>SUM(山口8!D36:D38)</f>
        <v>0</v>
      </c>
      <c r="F71" s="35">
        <f>SUM(山口8!E36:E38)</f>
        <v>0</v>
      </c>
      <c r="G71" s="30">
        <f>SUM(山口8!G36:G38)</f>
        <v>360</v>
      </c>
      <c r="H71" s="35">
        <f>SUM(山口8!H36:H38)</f>
        <v>0</v>
      </c>
      <c r="I71" s="30">
        <f>SUM(山口8!J36:J38)</f>
        <v>200</v>
      </c>
      <c r="J71" s="35">
        <f>SUM(山口8!K36:K38)</f>
        <v>0</v>
      </c>
      <c r="K71" s="30">
        <f>SUM(山口8!M36:M38)</f>
        <v>0</v>
      </c>
      <c r="L71" s="35">
        <f>SUM(山口8!N36:N38)</f>
        <v>0</v>
      </c>
      <c r="M71" s="30">
        <f>SUM(山口8!P36:P38)</f>
        <v>330</v>
      </c>
      <c r="N71" s="35">
        <f>SUM(山口8!Q36:Q38)</f>
        <v>0</v>
      </c>
      <c r="O71" s="163"/>
      <c r="P71" s="35"/>
      <c r="Q71" s="30">
        <f>SUM(山口8!S36:S38)</f>
        <v>0</v>
      </c>
      <c r="R71" s="41">
        <f>SUM(山口8!T36:T38)</f>
        <v>0</v>
      </c>
      <c r="S71" s="43">
        <f t="shared" si="20"/>
        <v>890</v>
      </c>
      <c r="T71" s="54">
        <f t="shared" si="20"/>
        <v>0</v>
      </c>
    </row>
    <row r="72" spans="1:20" ht="15.75" customHeight="1" x14ac:dyDescent="0.15">
      <c r="A72" s="555"/>
      <c r="B72" s="556"/>
      <c r="C72" s="154" t="s">
        <v>78</v>
      </c>
      <c r="D72" s="77"/>
      <c r="E72" s="30">
        <f>SUM(山口8!D39:D41)</f>
        <v>0</v>
      </c>
      <c r="F72" s="35">
        <f>SUM(山口8!E39:E41)</f>
        <v>0</v>
      </c>
      <c r="G72" s="30">
        <f>SUM(山口8!G39:G41)</f>
        <v>310</v>
      </c>
      <c r="H72" s="35">
        <f>SUM(山口8!H39:H41)</f>
        <v>0</v>
      </c>
      <c r="I72" s="30">
        <f>SUM(山口8!J39:J41)</f>
        <v>0</v>
      </c>
      <c r="J72" s="35">
        <f>SUM(山口8!K39:K41)</f>
        <v>0</v>
      </c>
      <c r="K72" s="30">
        <f>SUM(山口8!M39:M41)</f>
        <v>50</v>
      </c>
      <c r="L72" s="35">
        <f>SUM(山口8!N39:N41)</f>
        <v>0</v>
      </c>
      <c r="M72" s="30">
        <f>SUM(山口8!P39:P41)</f>
        <v>120</v>
      </c>
      <c r="N72" s="35">
        <f>SUM(山口8!Q39:Q41)</f>
        <v>0</v>
      </c>
      <c r="O72" s="163"/>
      <c r="P72" s="35"/>
      <c r="Q72" s="30">
        <f>SUM(山口8!S39:S41)</f>
        <v>0</v>
      </c>
      <c r="R72" s="41">
        <f>SUM(山口8!T39:T41)</f>
        <v>0</v>
      </c>
      <c r="S72" s="43">
        <f t="shared" si="20"/>
        <v>480</v>
      </c>
      <c r="T72" s="54">
        <f t="shared" si="20"/>
        <v>0</v>
      </c>
    </row>
    <row r="73" spans="1:20" ht="15.75" customHeight="1" x14ac:dyDescent="0.15">
      <c r="A73" s="546"/>
      <c r="B73" s="557"/>
      <c r="C73" s="151" t="s">
        <v>276</v>
      </c>
      <c r="D73" s="80"/>
      <c r="E73" s="60">
        <f>SUM(E69:E72)</f>
        <v>0</v>
      </c>
      <c r="F73" s="59">
        <f t="shared" ref="F73:R73" si="21">SUM(F69:F72)</f>
        <v>0</v>
      </c>
      <c r="G73" s="60">
        <f t="shared" si="21"/>
        <v>2460</v>
      </c>
      <c r="H73" s="59">
        <f t="shared" si="21"/>
        <v>0</v>
      </c>
      <c r="I73" s="60">
        <f t="shared" si="21"/>
        <v>850</v>
      </c>
      <c r="J73" s="59">
        <f t="shared" si="21"/>
        <v>0</v>
      </c>
      <c r="K73" s="60">
        <f t="shared" si="21"/>
        <v>2460</v>
      </c>
      <c r="L73" s="59">
        <f t="shared" si="21"/>
        <v>0</v>
      </c>
      <c r="M73" s="60">
        <f t="shared" si="21"/>
        <v>1040</v>
      </c>
      <c r="N73" s="59">
        <f t="shared" si="21"/>
        <v>0</v>
      </c>
      <c r="O73" s="60">
        <f t="shared" si="21"/>
        <v>0</v>
      </c>
      <c r="P73" s="59">
        <f t="shared" si="21"/>
        <v>0</v>
      </c>
      <c r="Q73" s="60">
        <f t="shared" si="21"/>
        <v>0</v>
      </c>
      <c r="R73" s="59">
        <f t="shared" si="21"/>
        <v>0</v>
      </c>
      <c r="S73" s="81">
        <f>SUM(S69:S72)</f>
        <v>6810</v>
      </c>
      <c r="T73" s="59">
        <f>SUM(T69:T72)</f>
        <v>0</v>
      </c>
    </row>
    <row r="74" spans="1:20" ht="15.75" customHeight="1" x14ac:dyDescent="0.15">
      <c r="A74" s="604" t="s">
        <v>89</v>
      </c>
      <c r="B74" s="545"/>
      <c r="C74" t="s">
        <v>93</v>
      </c>
      <c r="D74" s="76"/>
      <c r="E74" s="83"/>
      <c r="F74" s="84"/>
      <c r="G74" s="83">
        <f>SUM(山口9!G24)</f>
        <v>6200</v>
      </c>
      <c r="H74" s="84">
        <f>SUM(山口9!H24)</f>
        <v>0</v>
      </c>
      <c r="I74" s="83">
        <f>SUM(山口9!J24)</f>
        <v>4820</v>
      </c>
      <c r="J74" s="84">
        <f>SUM(山口9!K24)</f>
        <v>0</v>
      </c>
      <c r="K74" s="83">
        <f>SUM(山口9!M24)</f>
        <v>5190</v>
      </c>
      <c r="L74" s="84">
        <f>SUM(山口9!N24)</f>
        <v>0</v>
      </c>
      <c r="M74" s="83">
        <f>SUM(山口9!D24)</f>
        <v>1780</v>
      </c>
      <c r="N74" s="84">
        <f>SUM(山口9!E24)</f>
        <v>0</v>
      </c>
      <c r="O74" s="162"/>
      <c r="P74" s="84"/>
      <c r="Q74" s="162">
        <f>SUM(山口9!P24,山口9!S24)</f>
        <v>0</v>
      </c>
      <c r="R74" s="85">
        <f>SUM(山口9!Q24,山口9!T24)</f>
        <v>0</v>
      </c>
      <c r="S74" s="86">
        <f t="shared" ref="S74:T78" si="22">SUM(E74,G74,I74,K74,M74,O74,Q74)</f>
        <v>17990</v>
      </c>
      <c r="T74" s="53">
        <f t="shared" si="22"/>
        <v>0</v>
      </c>
    </row>
    <row r="75" spans="1:20" ht="15.75" customHeight="1" x14ac:dyDescent="0.15">
      <c r="A75" s="605"/>
      <c r="B75" s="560"/>
      <c r="C75" t="s">
        <v>94</v>
      </c>
      <c r="D75" s="77"/>
      <c r="E75" s="30"/>
      <c r="F75" s="35"/>
      <c r="G75" s="30">
        <f>SUM(山口9!G32)</f>
        <v>3050</v>
      </c>
      <c r="H75" s="35">
        <f>SUM(山口9!H32)</f>
        <v>0</v>
      </c>
      <c r="I75" s="30">
        <f>SUM(山口9!J32)</f>
        <v>1750</v>
      </c>
      <c r="J75" s="35">
        <f>SUM(山口9!K32)</f>
        <v>0</v>
      </c>
      <c r="K75" s="30">
        <f>SUM(山口9!M32)</f>
        <v>2260</v>
      </c>
      <c r="L75" s="35">
        <f>SUM(山口9!N32)</f>
        <v>0</v>
      </c>
      <c r="M75" s="30">
        <f>SUM(山口9!D32)</f>
        <v>840</v>
      </c>
      <c r="N75" s="35">
        <f>SUM(山口9!E32)</f>
        <v>0</v>
      </c>
      <c r="O75" s="163"/>
      <c r="P75" s="35"/>
      <c r="Q75" s="163">
        <f>SUM(山口9!P32,山口9!S32)</f>
        <v>0</v>
      </c>
      <c r="R75" s="41">
        <f>SUM(山口9!Q32,山口9!T32)</f>
        <v>0</v>
      </c>
      <c r="S75" s="43">
        <f t="shared" si="22"/>
        <v>7900</v>
      </c>
      <c r="T75" s="54">
        <f t="shared" si="22"/>
        <v>0</v>
      </c>
    </row>
    <row r="76" spans="1:20" ht="15.75" customHeight="1" x14ac:dyDescent="0.15">
      <c r="A76" s="605"/>
      <c r="B76" s="560"/>
      <c r="C76" t="s">
        <v>95</v>
      </c>
      <c r="D76" s="77"/>
      <c r="E76" s="30"/>
      <c r="F76" s="35"/>
      <c r="G76" s="30">
        <f>SUM(山口9!G39)</f>
        <v>0</v>
      </c>
      <c r="H76" s="35">
        <f>SUM(山口9!H39)</f>
        <v>0</v>
      </c>
      <c r="I76" s="30">
        <f>SUM(山口9!J39)</f>
        <v>3550</v>
      </c>
      <c r="J76" s="35">
        <f>SUM(山口9!K39)</f>
        <v>0</v>
      </c>
      <c r="K76" s="30">
        <f>SUM(山口9!M39)</f>
        <v>690</v>
      </c>
      <c r="L76" s="35">
        <f>SUM(山口9!N39)</f>
        <v>0</v>
      </c>
      <c r="M76" s="30">
        <f>SUM(山口9!D39)</f>
        <v>380</v>
      </c>
      <c r="N76" s="35">
        <f>SUM(山口9!E39)</f>
        <v>0</v>
      </c>
      <c r="O76" s="163"/>
      <c r="P76" s="35"/>
      <c r="Q76" s="163">
        <f>SUM(山口9!P39,山口9!S39)</f>
        <v>0</v>
      </c>
      <c r="R76" s="41">
        <f>SUM(山口9!Q39,山口9!T39)</f>
        <v>0</v>
      </c>
      <c r="S76" s="43">
        <f t="shared" si="22"/>
        <v>4620</v>
      </c>
      <c r="T76" s="54">
        <f t="shared" si="22"/>
        <v>0</v>
      </c>
    </row>
    <row r="77" spans="1:20" ht="15.75" customHeight="1" x14ac:dyDescent="0.15">
      <c r="A77" s="605"/>
      <c r="B77" s="560"/>
      <c r="C77" t="s">
        <v>96</v>
      </c>
      <c r="D77" s="77"/>
      <c r="E77" s="30"/>
      <c r="F77" s="35"/>
      <c r="G77" s="30">
        <f>SUM(山口9!G46)</f>
        <v>1780</v>
      </c>
      <c r="H77" s="35">
        <f>SUM(山口9!H46)</f>
        <v>0</v>
      </c>
      <c r="I77" s="30">
        <f>SUM(山口9!J46)</f>
        <v>2410</v>
      </c>
      <c r="J77" s="35">
        <f>SUM(山口9!K46)</f>
        <v>0</v>
      </c>
      <c r="K77" s="30">
        <f>SUM(山口9!M46)</f>
        <v>1520</v>
      </c>
      <c r="L77" s="35">
        <f>SUM(山口9!N46)</f>
        <v>0</v>
      </c>
      <c r="M77" s="30">
        <f>SUM(山口9!D46)</f>
        <v>480</v>
      </c>
      <c r="N77" s="35">
        <f>SUM(山口9!E46)</f>
        <v>0</v>
      </c>
      <c r="O77" s="163"/>
      <c r="P77" s="35"/>
      <c r="Q77" s="163">
        <f>SUM(山口9!P46,山口9!S46)</f>
        <v>0</v>
      </c>
      <c r="R77" s="41">
        <f>SUM(山口9!Q46,山口9!T46)</f>
        <v>0</v>
      </c>
      <c r="S77" s="43">
        <f t="shared" si="22"/>
        <v>6190</v>
      </c>
      <c r="T77" s="54">
        <f t="shared" si="22"/>
        <v>0</v>
      </c>
    </row>
    <row r="78" spans="1:20" ht="15.75" customHeight="1" x14ac:dyDescent="0.15">
      <c r="A78" s="605"/>
      <c r="B78" s="560"/>
      <c r="C78" t="s">
        <v>97</v>
      </c>
      <c r="D78" s="77"/>
      <c r="E78" s="30"/>
      <c r="F78" s="35"/>
      <c r="G78" s="30">
        <f>SUM(山口9!G52)</f>
        <v>1910</v>
      </c>
      <c r="H78" s="35">
        <f>SUM(山口9!H52)</f>
        <v>0</v>
      </c>
      <c r="I78" s="30">
        <f>SUM(山口9!J52)</f>
        <v>0</v>
      </c>
      <c r="J78" s="35">
        <f>SUM(山口9!K52)</f>
        <v>0</v>
      </c>
      <c r="K78" s="30">
        <f>SUM(山口9!M52)</f>
        <v>1270</v>
      </c>
      <c r="L78" s="35">
        <f>SUM(山口9!N52)</f>
        <v>0</v>
      </c>
      <c r="M78" s="30">
        <f>SUM(山口9!D52)</f>
        <v>540</v>
      </c>
      <c r="N78" s="35">
        <f>SUM(山口9!E52)</f>
        <v>0</v>
      </c>
      <c r="O78" s="163"/>
      <c r="P78" s="35"/>
      <c r="Q78" s="163">
        <f>SUM(山口9!P52,山口9!S52)</f>
        <v>0</v>
      </c>
      <c r="R78" s="41">
        <f>SUM(山口9!Q52,山口9!T52)</f>
        <v>0</v>
      </c>
      <c r="S78" s="43">
        <f t="shared" si="22"/>
        <v>3720</v>
      </c>
      <c r="T78" s="138">
        <f t="shared" si="22"/>
        <v>0</v>
      </c>
    </row>
    <row r="79" spans="1:20" ht="15.75" customHeight="1" x14ac:dyDescent="0.15">
      <c r="A79" s="605"/>
      <c r="B79" s="560"/>
      <c r="C79" t="s">
        <v>206</v>
      </c>
      <c r="D79" s="79"/>
      <c r="E79" s="33"/>
      <c r="F79" s="34"/>
      <c r="G79" s="33">
        <f>SUM(山口10!G9:G11)</f>
        <v>1030</v>
      </c>
      <c r="H79" s="34">
        <f>SUM(山口10!H9:H11)</f>
        <v>0</v>
      </c>
      <c r="I79" s="33">
        <f>SUM(山口10!J9:J11)</f>
        <v>0</v>
      </c>
      <c r="J79" s="34">
        <f>SUM(山口10!K9:K11)</f>
        <v>0</v>
      </c>
      <c r="K79" s="33">
        <f>SUM(山口10!M9:M11)</f>
        <v>0</v>
      </c>
      <c r="L79" s="34">
        <f>SUM(山口10!N9:N11)</f>
        <v>0</v>
      </c>
      <c r="M79" s="33">
        <f>SUM(山口10!D9:D11)</f>
        <v>510</v>
      </c>
      <c r="N79" s="34">
        <f>SUM(山口10!E9:E11)</f>
        <v>0</v>
      </c>
      <c r="O79" s="166"/>
      <c r="P79" s="34"/>
      <c r="Q79" s="166">
        <f>SUM(山口10!S9:S11)</f>
        <v>0</v>
      </c>
      <c r="R79" s="40">
        <f>SUM(山口10!Q9:Q11,山口10!T9:T11)</f>
        <v>0</v>
      </c>
      <c r="S79" s="139">
        <f t="shared" ref="S79:T82" si="23">SUM(E79,G79,I79,K79,M79,O79,Q79)</f>
        <v>1540</v>
      </c>
      <c r="T79" s="54">
        <f t="shared" si="23"/>
        <v>0</v>
      </c>
    </row>
    <row r="80" spans="1:20" ht="15.75" customHeight="1" x14ac:dyDescent="0.15">
      <c r="A80" s="605"/>
      <c r="B80" s="560"/>
      <c r="C80" t="s">
        <v>207</v>
      </c>
      <c r="D80" s="77"/>
      <c r="E80" s="30"/>
      <c r="F80" s="35"/>
      <c r="G80" s="30">
        <f>SUM(山口10!G12:G14)</f>
        <v>0</v>
      </c>
      <c r="H80" s="35">
        <f>SUM(山口10!H12:H14)</f>
        <v>0</v>
      </c>
      <c r="I80" s="30">
        <f>SUM(山口10!J12:J14)</f>
        <v>0</v>
      </c>
      <c r="J80" s="35">
        <f>SUM(山口10!K12:K14)</f>
        <v>0</v>
      </c>
      <c r="K80" s="30">
        <f>SUM(山口10!M12:M14)</f>
        <v>1040</v>
      </c>
      <c r="L80" s="35">
        <f>SUM(山口10!N12:N14)</f>
        <v>0</v>
      </c>
      <c r="M80" s="30">
        <f>SUM(山口10!D12:D14)</f>
        <v>310</v>
      </c>
      <c r="N80" s="35">
        <f>SUM(山口10!E12:E14)</f>
        <v>0</v>
      </c>
      <c r="O80" s="163"/>
      <c r="P80" s="35"/>
      <c r="Q80" s="163">
        <f>SUM(山口10!P12:P14,山口10!S12:S14)</f>
        <v>0</v>
      </c>
      <c r="R80" s="41">
        <f>SUM(山口10!Q12:Q14,山口10!T12:T14)</f>
        <v>0</v>
      </c>
      <c r="S80" s="43">
        <f t="shared" si="23"/>
        <v>1350</v>
      </c>
      <c r="T80" s="54">
        <f t="shared" si="23"/>
        <v>0</v>
      </c>
    </row>
    <row r="81" spans="1:20" ht="15.75" customHeight="1" x14ac:dyDescent="0.15">
      <c r="A81" s="605"/>
      <c r="B81" s="560"/>
      <c r="C81" t="s">
        <v>208</v>
      </c>
      <c r="D81" s="77"/>
      <c r="E81" s="30"/>
      <c r="F81" s="35"/>
      <c r="G81" s="30">
        <f>SUM(山口10!G15:G20)</f>
        <v>0</v>
      </c>
      <c r="H81" s="35">
        <f>SUM(山口10!H15:H20)</f>
        <v>0</v>
      </c>
      <c r="I81" s="30">
        <f>SUM(山口10!J15:J20)</f>
        <v>1690</v>
      </c>
      <c r="J81" s="35">
        <f>SUM(山口10!K15:K20)</f>
        <v>0</v>
      </c>
      <c r="K81" s="30">
        <f>SUM(山口10!M15:M20)</f>
        <v>220</v>
      </c>
      <c r="L81" s="35">
        <f>SUM(山口10!N15:N20)</f>
        <v>0</v>
      </c>
      <c r="M81" s="30">
        <f>SUM(山口10!D15:D20)</f>
        <v>540</v>
      </c>
      <c r="N81" s="35">
        <f>SUM(山口10!E15:E20)</f>
        <v>0</v>
      </c>
      <c r="O81" s="163"/>
      <c r="P81" s="35"/>
      <c r="Q81" s="30">
        <f>SUM(山口10!P15:P20,山口10!S15:S20)</f>
        <v>0</v>
      </c>
      <c r="R81" s="41">
        <f>SUM(山口10!Q15:Q20,山口10!T15:T20)</f>
        <v>0</v>
      </c>
      <c r="S81" s="43">
        <f t="shared" si="23"/>
        <v>2450</v>
      </c>
      <c r="T81" s="54">
        <f t="shared" si="23"/>
        <v>0</v>
      </c>
    </row>
    <row r="82" spans="1:20" ht="15.75" customHeight="1" x14ac:dyDescent="0.15">
      <c r="A82" s="605"/>
      <c r="B82" s="560"/>
      <c r="C82" t="s">
        <v>209</v>
      </c>
      <c r="D82" s="77"/>
      <c r="E82" s="30"/>
      <c r="F82" s="35"/>
      <c r="G82" s="30">
        <f>SUM(山口10!G21:G26)</f>
        <v>1030</v>
      </c>
      <c r="H82" s="35">
        <f>SUM(山口10!H21:H26)</f>
        <v>0</v>
      </c>
      <c r="I82" s="30">
        <f>SUM(山口10!J21:J26)</f>
        <v>580</v>
      </c>
      <c r="J82" s="35">
        <f>SUM(山口10!K21:K26)</f>
        <v>0</v>
      </c>
      <c r="K82" s="30">
        <f>SUM(山口10!M21:M26)</f>
        <v>0</v>
      </c>
      <c r="L82" s="35">
        <f>SUM(山口10!N21:N26)</f>
        <v>0</v>
      </c>
      <c r="M82" s="30">
        <f>SUM(山口10!D21:D26)</f>
        <v>690</v>
      </c>
      <c r="N82" s="35">
        <f>SUM(山口10!E21:E26)</f>
        <v>0</v>
      </c>
      <c r="O82" s="163"/>
      <c r="P82" s="35"/>
      <c r="Q82" s="30">
        <f>SUM(山口10!P21:P26,山口10!S21:S26)</f>
        <v>0</v>
      </c>
      <c r="R82" s="41">
        <f>SUM(山口10!Q21:Q26,山口10!T21:T26)</f>
        <v>0</v>
      </c>
      <c r="S82" s="43">
        <f>SUM(E82,G82,I82,K82,M82,O82,Q82)</f>
        <v>2300</v>
      </c>
      <c r="T82" s="54">
        <f t="shared" si="23"/>
        <v>0</v>
      </c>
    </row>
    <row r="83" spans="1:20" ht="15.75" customHeight="1" thickBot="1" x14ac:dyDescent="0.2">
      <c r="A83" s="606"/>
      <c r="B83" s="607"/>
      <c r="C83" s="151" t="s">
        <v>210</v>
      </c>
      <c r="D83" s="80"/>
      <c r="E83" s="60">
        <f>SUM(E74:E82)</f>
        <v>0</v>
      </c>
      <c r="F83" s="59">
        <f t="shared" ref="F83:R83" si="24">SUM(F74:F82)</f>
        <v>0</v>
      </c>
      <c r="G83" s="60">
        <f t="shared" si="24"/>
        <v>15000</v>
      </c>
      <c r="H83" s="59">
        <f t="shared" si="24"/>
        <v>0</v>
      </c>
      <c r="I83" s="60">
        <f t="shared" si="24"/>
        <v>14800</v>
      </c>
      <c r="J83" s="59">
        <f t="shared" si="24"/>
        <v>0</v>
      </c>
      <c r="K83" s="60">
        <f t="shared" si="24"/>
        <v>12190</v>
      </c>
      <c r="L83" s="59">
        <f t="shared" si="24"/>
        <v>0</v>
      </c>
      <c r="M83" s="60">
        <f t="shared" si="24"/>
        <v>6070</v>
      </c>
      <c r="N83" s="59">
        <f t="shared" si="24"/>
        <v>0</v>
      </c>
      <c r="O83" s="60">
        <f t="shared" si="24"/>
        <v>0</v>
      </c>
      <c r="P83" s="59">
        <f t="shared" si="24"/>
        <v>0</v>
      </c>
      <c r="Q83" s="60">
        <f t="shared" si="24"/>
        <v>0</v>
      </c>
      <c r="R83" s="59">
        <f t="shared" si="24"/>
        <v>0</v>
      </c>
      <c r="S83" s="81">
        <f>SUM(S74:S82)</f>
        <v>48060</v>
      </c>
      <c r="T83" s="59">
        <f>SUM(T74:T82)</f>
        <v>0</v>
      </c>
    </row>
    <row r="84" spans="1:20" ht="15.75" customHeight="1" thickTop="1" x14ac:dyDescent="0.15">
      <c r="A84" s="541" t="s">
        <v>214</v>
      </c>
      <c r="B84" s="542"/>
      <c r="C84" s="542"/>
      <c r="D84" s="543"/>
      <c r="E84" s="51">
        <f>SUM(E17,E20,E25,E29,E32,E33,E38,E39,E48,E51,E54,E62,E64,E68,E73,E83)</f>
        <v>38930</v>
      </c>
      <c r="F84" s="175">
        <f>SUM(F17,F20,F25,F29,F32,F33,F38,F39,F48,F51,F54,F62,F64,F68,F73,F83)</f>
        <v>0</v>
      </c>
      <c r="G84" s="51">
        <f>SUM(G17,G20,G25,G29,G32,G33,G38,G39,G48,G51,G54,G62,G64,G68,G73,G83)</f>
        <v>81490</v>
      </c>
      <c r="H84" s="175">
        <f t="shared" ref="H84:R84" si="25">SUM(H17,H20,H25,H29,H32,H33,H38,H39,H48,H51,H54,H62,H64,H68,H73,H83)</f>
        <v>0</v>
      </c>
      <c r="I84" s="51">
        <f>SUM(I17,I20,I25,I29,I32,I33,I38,I39,I48,I51,I54,I62,I64,I68,I73,I83)</f>
        <v>95480</v>
      </c>
      <c r="J84" s="175">
        <f t="shared" si="25"/>
        <v>0</v>
      </c>
      <c r="K84" s="51">
        <f>SUM(K17,K20,K25,K29,K32,K33,K38,K39,K48,K51,K54,K62,K64,K68,K73,K83)</f>
        <v>41940</v>
      </c>
      <c r="L84" s="175">
        <f t="shared" si="25"/>
        <v>0</v>
      </c>
      <c r="M84" s="51">
        <f>SUM(M17,M20,M25,M29,M32,M33,M38,M39,M48,M51,M54,M62,M64,M68,M73,M83)</f>
        <v>9860</v>
      </c>
      <c r="N84" s="175">
        <f t="shared" si="25"/>
        <v>0</v>
      </c>
      <c r="O84" s="51">
        <f t="shared" si="25"/>
        <v>0</v>
      </c>
      <c r="P84" s="175">
        <f t="shared" si="25"/>
        <v>0</v>
      </c>
      <c r="Q84" s="51">
        <f t="shared" si="25"/>
        <v>0</v>
      </c>
      <c r="R84" s="175">
        <f t="shared" si="25"/>
        <v>0</v>
      </c>
      <c r="S84" s="160">
        <f>SUM(E84,G84,I84,K84,M84)</f>
        <v>267700</v>
      </c>
      <c r="T84" s="175">
        <f>SUM(F84,H84,J84,L84,N84)</f>
        <v>0</v>
      </c>
    </row>
    <row r="85" spans="1:20" ht="15.75" customHeight="1" x14ac:dyDescent="0.15">
      <c r="A85" s="168"/>
      <c r="B85" s="189"/>
      <c r="C85" s="169"/>
      <c r="D85" s="170"/>
      <c r="E85" s="171"/>
      <c r="F85" s="172"/>
      <c r="G85" s="171"/>
      <c r="H85" s="172"/>
      <c r="I85" s="171"/>
      <c r="J85" s="172"/>
      <c r="K85" s="171"/>
      <c r="L85" s="172"/>
      <c r="M85" s="171"/>
      <c r="N85" s="172"/>
      <c r="O85" s="171"/>
      <c r="P85" s="172"/>
      <c r="Q85" s="171"/>
      <c r="R85" s="172"/>
      <c r="S85" s="173"/>
      <c r="T85" s="174"/>
    </row>
    <row r="86" spans="1:20" ht="15.75" customHeight="1" x14ac:dyDescent="0.15">
      <c r="A86" s="548" t="s">
        <v>224</v>
      </c>
      <c r="B86" s="549"/>
      <c r="C86" s="92" t="s">
        <v>222</v>
      </c>
      <c r="D86" s="76"/>
      <c r="E86" s="83">
        <f>SUM(山口1!E41:E42)</f>
        <v>550</v>
      </c>
      <c r="F86" s="84">
        <f>SUM(山口1!F41:F42)</f>
        <v>0</v>
      </c>
      <c r="G86" s="83">
        <f>SUM(山口1!H41:H42)</f>
        <v>430</v>
      </c>
      <c r="H86" s="84">
        <f>SUM(山口1!I41:I42)</f>
        <v>0</v>
      </c>
      <c r="I86" s="83">
        <f>SUM(山口1!K41:K42)</f>
        <v>70</v>
      </c>
      <c r="J86" s="84">
        <f>SUM(山口1!L41:L42)</f>
        <v>0</v>
      </c>
      <c r="K86" s="83">
        <f>SUM(山口1!N41:N42)</f>
        <v>0</v>
      </c>
      <c r="L86" s="84">
        <f>SUM(山口1!O41:O42)</f>
        <v>0</v>
      </c>
      <c r="M86" s="83"/>
      <c r="N86" s="84">
        <f>SUM(山口1!R41:R42)</f>
        <v>0</v>
      </c>
      <c r="O86" s="162"/>
      <c r="P86" s="84"/>
      <c r="Q86" s="83"/>
      <c r="R86" s="85"/>
      <c r="S86" s="86">
        <f>SUM(E86,G86,I86,K86,M86,O86,Q86)</f>
        <v>1050</v>
      </c>
      <c r="T86" s="53">
        <f>SUM(F86,H86,J86,L86,N86,P86,R86)</f>
        <v>0</v>
      </c>
    </row>
    <row r="87" spans="1:20" ht="15.75" customHeight="1" x14ac:dyDescent="0.15">
      <c r="A87" s="550"/>
      <c r="B87" s="551"/>
      <c r="C87" s="93" t="s">
        <v>223</v>
      </c>
      <c r="D87" s="77"/>
      <c r="E87" s="30">
        <f>SUM(山口1!E43)</f>
        <v>330</v>
      </c>
      <c r="F87" s="35">
        <f>SUM(山口1!F43)</f>
        <v>0</v>
      </c>
      <c r="G87" s="30">
        <f>SUM(山口1!H43)</f>
        <v>0</v>
      </c>
      <c r="H87" s="35">
        <f>SUM(山口1!I43)</f>
        <v>0</v>
      </c>
      <c r="I87" s="30">
        <f>SUM(山口1!K43)</f>
        <v>0</v>
      </c>
      <c r="J87" s="35">
        <f>SUM(山口1!L43)</f>
        <v>0</v>
      </c>
      <c r="K87" s="30">
        <f>SUM(山口1!N43)</f>
        <v>0</v>
      </c>
      <c r="L87" s="35">
        <f>SUM(山口1!O43)</f>
        <v>0</v>
      </c>
      <c r="M87" s="30"/>
      <c r="N87" s="35">
        <f>SUM(山口1!Q43)</f>
        <v>0</v>
      </c>
      <c r="O87" s="163"/>
      <c r="P87" s="35"/>
      <c r="Q87" s="30"/>
      <c r="R87" s="41"/>
      <c r="S87" s="43">
        <f>SUM(E87,G87,I87,K87,M87,O87,Q87)</f>
        <v>330</v>
      </c>
      <c r="T87" s="54">
        <f>SUM(F87,H87,J87,L87,N87,P87,R87)</f>
        <v>0</v>
      </c>
    </row>
    <row r="88" spans="1:20" ht="15.75" customHeight="1" x14ac:dyDescent="0.15">
      <c r="A88" s="552"/>
      <c r="B88" s="553"/>
      <c r="C88" s="97" t="s">
        <v>268</v>
      </c>
      <c r="D88" s="80"/>
      <c r="E88" s="60">
        <f>SUM(E86:E87)</f>
        <v>880</v>
      </c>
      <c r="F88" s="59">
        <f t="shared" ref="F88:R88" si="26">SUM(F86:F87)</f>
        <v>0</v>
      </c>
      <c r="G88" s="60">
        <f t="shared" si="26"/>
        <v>430</v>
      </c>
      <c r="H88" s="59">
        <f t="shared" si="26"/>
        <v>0</v>
      </c>
      <c r="I88" s="60">
        <f t="shared" si="26"/>
        <v>70</v>
      </c>
      <c r="J88" s="59">
        <f t="shared" si="26"/>
        <v>0</v>
      </c>
      <c r="K88" s="60">
        <f t="shared" si="26"/>
        <v>0</v>
      </c>
      <c r="L88" s="59">
        <f t="shared" si="26"/>
        <v>0</v>
      </c>
      <c r="M88" s="60">
        <f t="shared" si="26"/>
        <v>0</v>
      </c>
      <c r="N88" s="59">
        <f t="shared" si="26"/>
        <v>0</v>
      </c>
      <c r="O88" s="60">
        <f t="shared" si="26"/>
        <v>0</v>
      </c>
      <c r="P88" s="59">
        <f t="shared" si="26"/>
        <v>0</v>
      </c>
      <c r="Q88" s="60">
        <f t="shared" si="26"/>
        <v>0</v>
      </c>
      <c r="R88" s="59">
        <f t="shared" si="26"/>
        <v>0</v>
      </c>
      <c r="S88" s="81">
        <f>SUM(S86:S87)</f>
        <v>1380</v>
      </c>
      <c r="T88" s="59">
        <f>SUM(T86:T87)</f>
        <v>0</v>
      </c>
    </row>
    <row r="89" spans="1:20" ht="15.75" customHeight="1" x14ac:dyDescent="0.15">
      <c r="A89" s="102" t="s">
        <v>213</v>
      </c>
      <c r="B89" s="188"/>
      <c r="C89" s="112"/>
      <c r="D89" s="140"/>
      <c r="E89" s="141">
        <f>SUM(山口1!E51)</f>
        <v>4660</v>
      </c>
      <c r="F89" s="142">
        <f>SUM(山口1!F51)</f>
        <v>0</v>
      </c>
      <c r="G89" s="141">
        <f>SUM(山口1!H51)</f>
        <v>0</v>
      </c>
      <c r="H89" s="142">
        <f>SUM(山口1!I51)</f>
        <v>0</v>
      </c>
      <c r="I89" s="141">
        <f>SUM(山口1!K51)</f>
        <v>1500</v>
      </c>
      <c r="J89" s="142">
        <f>SUM(山口1!L51)</f>
        <v>0</v>
      </c>
      <c r="K89" s="141">
        <f>SUM(山口1!N51)</f>
        <v>0</v>
      </c>
      <c r="L89" s="142">
        <f>SUM(山口1!O51)</f>
        <v>0</v>
      </c>
      <c r="M89" s="141">
        <f>SUM(山口1!Q51)</f>
        <v>0</v>
      </c>
      <c r="N89" s="142">
        <f>SUM(山口1!R51)</f>
        <v>0</v>
      </c>
      <c r="O89" s="165"/>
      <c r="P89" s="142"/>
      <c r="Q89" s="141"/>
      <c r="R89" s="143"/>
      <c r="S89" s="144">
        <f>SUM(E89,G89,I89,K89,M89,O89,Q89)</f>
        <v>6160</v>
      </c>
      <c r="T89" s="145">
        <f>SUM(F89,H89,J89,L89,N89,P89,R89)</f>
        <v>0</v>
      </c>
    </row>
    <row r="90" spans="1:20" ht="15.75" customHeight="1" thickBot="1" x14ac:dyDescent="0.2">
      <c r="A90" s="102" t="s">
        <v>225</v>
      </c>
      <c r="B90" s="188"/>
      <c r="C90" s="112"/>
      <c r="D90" s="140"/>
      <c r="E90" s="141">
        <f>SUM(山口10!D44)</f>
        <v>0</v>
      </c>
      <c r="F90" s="142">
        <f>SUM(山口10!E44)</f>
        <v>0</v>
      </c>
      <c r="G90" s="141">
        <f>SUM(山口10!G44)</f>
        <v>4880</v>
      </c>
      <c r="H90" s="142">
        <f>SUM(山口10!H44)</f>
        <v>0</v>
      </c>
      <c r="I90" s="141">
        <f>SUM(山口10!J44)</f>
        <v>6620</v>
      </c>
      <c r="J90" s="142">
        <f>SUM(山口10!K44)</f>
        <v>0</v>
      </c>
      <c r="K90" s="141">
        <f>SUM(山口10!M44)</f>
        <v>8030</v>
      </c>
      <c r="L90" s="142">
        <f>SUM(山口10!N44)</f>
        <v>0</v>
      </c>
      <c r="M90" s="141"/>
      <c r="N90" s="142"/>
      <c r="O90" s="165">
        <f>SUM(山口10!P44)</f>
        <v>70</v>
      </c>
      <c r="P90" s="142">
        <f>SUM(山口10!Q44)</f>
        <v>0</v>
      </c>
      <c r="Q90" s="141">
        <f>SUM(山口10!S44)</f>
        <v>0</v>
      </c>
      <c r="R90" s="143">
        <f>SUM(山口10!T44)</f>
        <v>0</v>
      </c>
      <c r="S90" s="144">
        <f>SUM(E90,G90,I90,K90,M90,O90,Q90)</f>
        <v>19600</v>
      </c>
      <c r="T90" s="145">
        <f>SUM(F90,H90,J90,L90,N90,P90,R90)</f>
        <v>0</v>
      </c>
    </row>
    <row r="91" spans="1:20" ht="15.75" customHeight="1" thickTop="1" x14ac:dyDescent="0.15">
      <c r="A91" s="541" t="s">
        <v>215</v>
      </c>
      <c r="B91" s="542"/>
      <c r="C91" s="542"/>
      <c r="D91" s="543"/>
      <c r="E91" s="51">
        <f t="shared" ref="E91:T91" si="27">SUM(E88:E90)</f>
        <v>5540</v>
      </c>
      <c r="F91" s="175">
        <f t="shared" si="27"/>
        <v>0</v>
      </c>
      <c r="G91" s="51">
        <f t="shared" si="27"/>
        <v>5310</v>
      </c>
      <c r="H91" s="175">
        <f t="shared" si="27"/>
        <v>0</v>
      </c>
      <c r="I91" s="51">
        <f t="shared" si="27"/>
        <v>8190</v>
      </c>
      <c r="J91" s="175">
        <f t="shared" si="27"/>
        <v>0</v>
      </c>
      <c r="K91" s="51">
        <f t="shared" si="27"/>
        <v>8030</v>
      </c>
      <c r="L91" s="175">
        <f t="shared" si="27"/>
        <v>0</v>
      </c>
      <c r="M91" s="51">
        <f t="shared" si="27"/>
        <v>0</v>
      </c>
      <c r="N91" s="175">
        <f t="shared" si="27"/>
        <v>0</v>
      </c>
      <c r="O91" s="51">
        <f t="shared" si="27"/>
        <v>70</v>
      </c>
      <c r="P91" s="175">
        <f t="shared" si="27"/>
        <v>0</v>
      </c>
      <c r="Q91" s="51">
        <f t="shared" si="27"/>
        <v>0</v>
      </c>
      <c r="R91" s="176">
        <f t="shared" si="27"/>
        <v>0</v>
      </c>
      <c r="S91" s="160">
        <f t="shared" si="27"/>
        <v>27140</v>
      </c>
      <c r="T91" s="175">
        <f t="shared" si="27"/>
        <v>0</v>
      </c>
    </row>
    <row r="92" spans="1:20" ht="14.25" x14ac:dyDescent="0.15">
      <c r="T92" s="98" t="s">
        <v>670</v>
      </c>
    </row>
    <row r="93" spans="1:20" ht="15.75" customHeight="1" x14ac:dyDescent="0.15"/>
    <row r="94" spans="1:20" ht="15.75" customHeight="1" x14ac:dyDescent="0.15"/>
  </sheetData>
  <mergeCells count="37">
    <mergeCell ref="A55:B62"/>
    <mergeCell ref="A39:B39"/>
    <mergeCell ref="A40:B48"/>
    <mergeCell ref="A74:B83"/>
    <mergeCell ref="A49:B51"/>
    <mergeCell ref="A52:B54"/>
    <mergeCell ref="A65:B68"/>
    <mergeCell ref="A18:B20"/>
    <mergeCell ref="H3:K3"/>
    <mergeCell ref="H4:K4"/>
    <mergeCell ref="A3:G3"/>
    <mergeCell ref="A6:D8"/>
    <mergeCell ref="A4:F4"/>
    <mergeCell ref="A9:A17"/>
    <mergeCell ref="B10:B17"/>
    <mergeCell ref="S6:T7"/>
    <mergeCell ref="Q3:S3"/>
    <mergeCell ref="L4:M4"/>
    <mergeCell ref="N4:O4"/>
    <mergeCell ref="Q4:S4"/>
    <mergeCell ref="N3:P3"/>
    <mergeCell ref="L3:M3"/>
    <mergeCell ref="A21:B25"/>
    <mergeCell ref="A26:B29"/>
    <mergeCell ref="A30:B32"/>
    <mergeCell ref="C54:D54"/>
    <mergeCell ref="C32:D32"/>
    <mergeCell ref="A33:B33"/>
    <mergeCell ref="A34:B38"/>
    <mergeCell ref="C33:D33"/>
    <mergeCell ref="C39:D39"/>
    <mergeCell ref="C65:D65"/>
    <mergeCell ref="A91:D91"/>
    <mergeCell ref="A84:D84"/>
    <mergeCell ref="A63:B64"/>
    <mergeCell ref="A86:B88"/>
    <mergeCell ref="A69:B73"/>
  </mergeCells>
  <phoneticPr fontId="6"/>
  <hyperlinks>
    <hyperlink ref="A18" location="山口2!A1" display="柳井市" xr:uid="{00000000-0004-0000-0300-000000000000}"/>
    <hyperlink ref="A33" location="山口3!A41" display="山口3!A41" xr:uid="{00000000-0004-0000-0300-000001000000}"/>
    <hyperlink ref="A34" location="山口4!A1" display="徳山市" xr:uid="{00000000-0004-0000-0300-000002000000}"/>
    <hyperlink ref="A39" location="山口4!B10" display="山口4!B10" xr:uid="{00000000-0004-0000-0300-000003000000}"/>
    <hyperlink ref="A52" location="山口6!A1" display="小野田市" xr:uid="{00000000-0004-0000-0300-000004000000}"/>
    <hyperlink ref="A65" location="山口8!A10" display="山口8!A10" xr:uid="{00000000-0004-0000-0300-000005000000}"/>
    <hyperlink ref="A69" location="山口8!A30" display="山口8!A30" xr:uid="{00000000-0004-0000-0300-000006000000}"/>
    <hyperlink ref="B10" location="山口1!A1" display="玖珂郡" xr:uid="{00000000-0004-0000-0300-000007000000}"/>
    <hyperlink ref="A21" location="山口2!A1" display="大島郡" xr:uid="{00000000-0004-0000-0300-000008000000}"/>
    <hyperlink ref="A26" location="山口3!A1" display="熊毛郡" xr:uid="{00000000-0004-0000-0300-000009000000}"/>
    <hyperlink ref="A63" location="山口8!A1" display="阿武郡" xr:uid="{00000000-0004-0000-0300-00000A000000}"/>
    <hyperlink ref="A34:A37" location="山口4!A1" display="周南市" xr:uid="{00000000-0004-0000-0300-00000B000000}"/>
    <hyperlink ref="A34:A38" location="山口3!A20 " display="山口3!A20 " xr:uid="{00000000-0004-0000-0300-00001C000000}"/>
    <hyperlink ref="A49:A51" location="山口6!A20" display="山口6!A20" xr:uid="{00000000-0004-0000-0300-00001D000000}"/>
    <hyperlink ref="A55:A62" location="山口7!A1" display="萩市" xr:uid="{00000000-0004-0000-0300-00001E000000}"/>
    <hyperlink ref="A63:A64" location="山口7!A1" display="阿武郡" xr:uid="{00000000-0004-0000-0300-00001F000000}"/>
    <hyperlink ref="A89" location="山口1!A1" display="広島県大竹市" xr:uid="{00000000-0004-0000-0300-000020000000}"/>
    <hyperlink ref="A30" location="山口3!A1" display="光市" xr:uid="{00000000-0004-0000-0300-000021000000}"/>
    <hyperlink ref="A86" location="山口9!A1" display="大津郡" xr:uid="{00000000-0004-0000-0300-000022000000}"/>
    <hyperlink ref="A86:A88" location="山口1!A43" display="山口1!A43" xr:uid="{00000000-0004-0000-0300-000023000000}"/>
    <hyperlink ref="A18:A20" location="山口2!A10" display="山口2!A10" xr:uid="{00000000-0004-0000-0300-000024000000}"/>
    <hyperlink ref="A30:A32" location="山口3!A50" display="山口3!A50" xr:uid="{00000000-0004-0000-0300-000025000000}"/>
    <hyperlink ref="B10:B17" location="山口1!B22" display="玖珂郡" xr:uid="{00000000-0004-0000-0300-000026000000}"/>
    <hyperlink ref="A21:A25" location="山口2!A30" display="山口2!A30" xr:uid="{00000000-0004-0000-0300-000027000000}"/>
    <hyperlink ref="A26:A29" location="山口2!A20" display="山口2!A20" xr:uid="{00000000-0004-0000-0300-000028000000}"/>
    <hyperlink ref="A52:A54" location="山口6!A33" display="山口6!A33" xr:uid="{00000000-0004-0000-0300-000029000000}"/>
    <hyperlink ref="B9" location="山口1!A10" display="岩国市" xr:uid="{00000000-0004-0000-0300-00002A000000}"/>
    <hyperlink ref="A90" location="山口10!A30" display="山口10!A30" xr:uid="{00000000-0004-0000-0300-00002B000000}"/>
  </hyperlinks>
  <printOptions horizontalCentered="1"/>
  <pageMargins left="0" right="0" top="0.31496062992125984" bottom="0" header="0" footer="0"/>
  <pageSetup paperSize="9" scale="5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B62"/>
  <sheetViews>
    <sheetView showZeros="0" zoomScale="106" zoomScaleNormal="106" workbookViewId="0">
      <pane ySplit="8" topLeftCell="A9" activePane="bottomLeft" state="frozen"/>
      <selection activeCell="P31" sqref="P31"/>
      <selection pane="bottomLeft" activeCell="F46" sqref="F46"/>
    </sheetView>
  </sheetViews>
  <sheetFormatPr defaultColWidth="8.5" defaultRowHeight="13.5" x14ac:dyDescent="0.15"/>
  <cols>
    <col min="1" max="1" width="3.25" style="1" customWidth="1"/>
    <col min="2" max="2" width="2.25" style="1" customWidth="1"/>
    <col min="3" max="3" width="5.125" style="1" customWidth="1"/>
    <col min="4" max="4" width="11.25" style="1" customWidth="1"/>
    <col min="5" max="6" width="8.125" style="1" customWidth="1"/>
    <col min="7" max="7" width="11.25" style="1" customWidth="1"/>
    <col min="8" max="9" width="8.125" style="1" customWidth="1"/>
    <col min="10" max="10" width="11.25" style="1" customWidth="1"/>
    <col min="11" max="12" width="8.125" style="1" customWidth="1"/>
    <col min="13" max="13" width="11.25" style="1" customWidth="1"/>
    <col min="14" max="15" width="8.125" style="1" customWidth="1"/>
    <col min="16" max="16" width="11.25" style="1" customWidth="1"/>
    <col min="17" max="18" width="8.125" style="1" customWidth="1"/>
    <col min="19" max="19" width="11.25" style="1" customWidth="1"/>
    <col min="20" max="21" width="8.125" style="1" customWidth="1"/>
    <col min="22" max="22" width="1.625" style="1" customWidth="1"/>
    <col min="23" max="23" width="3.375" style="1" customWidth="1"/>
    <col min="24" max="16384" width="8.5" style="1"/>
  </cols>
  <sheetData>
    <row r="1" spans="1:23" s="6" customFormat="1" ht="16.5" customHeight="1" x14ac:dyDescent="0.15">
      <c r="A1" s="61" t="s">
        <v>0</v>
      </c>
      <c r="B1" s="62"/>
      <c r="C1" s="62"/>
      <c r="D1" s="62"/>
      <c r="E1" s="62"/>
      <c r="F1" s="62"/>
      <c r="G1" s="62"/>
      <c r="H1" s="63"/>
      <c r="I1" s="62" t="s">
        <v>1</v>
      </c>
      <c r="J1" s="62"/>
      <c r="K1" s="62"/>
      <c r="L1" s="63"/>
      <c r="M1" s="64" t="s">
        <v>2</v>
      </c>
      <c r="N1" s="62" t="s">
        <v>31</v>
      </c>
      <c r="O1" s="62"/>
      <c r="P1" s="62"/>
      <c r="Q1" s="63"/>
      <c r="R1" s="62" t="s">
        <v>3</v>
      </c>
      <c r="S1" s="62"/>
      <c r="T1" s="65"/>
      <c r="U1" s="66" t="s">
        <v>26</v>
      </c>
    </row>
    <row r="2" spans="1:23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57"/>
      <c r="H2" s="649" t="s">
        <v>10</v>
      </c>
      <c r="I2" s="613" t="str">
        <f>市郡別!H4</f>
        <v>　</v>
      </c>
      <c r="J2" s="613"/>
      <c r="K2" s="613"/>
      <c r="L2" s="614"/>
      <c r="M2" s="646" t="str">
        <f>市郡別!L4</f>
        <v>　</v>
      </c>
      <c r="N2" s="4" t="s">
        <v>12</v>
      </c>
      <c r="O2" s="5"/>
      <c r="P2" s="4" t="s">
        <v>13</v>
      </c>
      <c r="Q2" s="45"/>
      <c r="R2" s="637" t="str">
        <f>市郡別!Q4</f>
        <v>　</v>
      </c>
      <c r="S2" s="638"/>
      <c r="T2" s="639"/>
      <c r="U2" s="622" t="str">
        <f>市郡別!T4</f>
        <v>　</v>
      </c>
    </row>
    <row r="3" spans="1:23" ht="13.5" customHeight="1" x14ac:dyDescent="0.15">
      <c r="A3" s="658"/>
      <c r="B3" s="659"/>
      <c r="C3" s="659"/>
      <c r="D3" s="659"/>
      <c r="E3" s="659"/>
      <c r="F3" s="659"/>
      <c r="G3" s="659"/>
      <c r="H3" s="650"/>
      <c r="I3" s="615"/>
      <c r="J3" s="615"/>
      <c r="K3" s="615"/>
      <c r="L3" s="616"/>
      <c r="M3" s="647"/>
      <c r="N3" s="625">
        <f>SUM(F52,I52,L52,O52,R52,U52)</f>
        <v>0</v>
      </c>
      <c r="O3" s="626"/>
      <c r="P3" s="631">
        <f>SUM(N3,山口2!M3,山口3!M3,山口4!M3,山口5!M3,山口6!M3,山口7!M3,山口8!M3,山口9!M3,山口10!M3,宇部日報【夕刊】!M3)</f>
        <v>0</v>
      </c>
      <c r="Q3" s="632"/>
      <c r="R3" s="640"/>
      <c r="S3" s="641"/>
      <c r="T3" s="642"/>
      <c r="U3" s="623"/>
    </row>
    <row r="4" spans="1:23" ht="13.5" customHeight="1" x14ac:dyDescent="0.15">
      <c r="A4" s="658"/>
      <c r="B4" s="659"/>
      <c r="C4" s="659"/>
      <c r="D4" s="659"/>
      <c r="E4" s="659"/>
      <c r="F4" s="659"/>
      <c r="G4" s="659"/>
      <c r="H4" s="650"/>
      <c r="I4" s="615"/>
      <c r="J4" s="615"/>
      <c r="K4" s="615"/>
      <c r="L4" s="616"/>
      <c r="M4" s="647"/>
      <c r="N4" s="627"/>
      <c r="O4" s="628"/>
      <c r="P4" s="633"/>
      <c r="Q4" s="634"/>
      <c r="R4" s="640"/>
      <c r="S4" s="641"/>
      <c r="T4" s="642"/>
      <c r="U4" s="623"/>
    </row>
    <row r="5" spans="1:23" ht="13.5" customHeight="1" thickBot="1" x14ac:dyDescent="0.2">
      <c r="A5" s="660"/>
      <c r="B5" s="661"/>
      <c r="C5" s="661"/>
      <c r="D5" s="661"/>
      <c r="E5" s="661"/>
      <c r="F5" s="661"/>
      <c r="G5" s="661"/>
      <c r="H5" s="651"/>
      <c r="I5" s="617"/>
      <c r="J5" s="617"/>
      <c r="K5" s="617"/>
      <c r="L5" s="618"/>
      <c r="M5" s="648"/>
      <c r="N5" s="629"/>
      <c r="O5" s="630"/>
      <c r="P5" s="635"/>
      <c r="Q5" s="636"/>
      <c r="R5" s="643"/>
      <c r="S5" s="644"/>
      <c r="T5" s="645"/>
      <c r="U5" s="624"/>
    </row>
    <row r="6" spans="1:23" ht="7.5" customHeight="1" thickBot="1" x14ac:dyDescent="0.2"/>
    <row r="7" spans="1:23" s="15" customFormat="1" ht="18" customHeight="1" thickBot="1" x14ac:dyDescent="0.2">
      <c r="A7" s="652" t="s">
        <v>11</v>
      </c>
      <c r="B7" s="653"/>
      <c r="C7" s="653"/>
      <c r="D7" s="7" t="s">
        <v>33</v>
      </c>
      <c r="E7" s="8"/>
      <c r="F7" s="8"/>
      <c r="G7" s="7" t="s">
        <v>4</v>
      </c>
      <c r="H7" s="8"/>
      <c r="I7" s="9"/>
      <c r="J7" s="10" t="s">
        <v>5</v>
      </c>
      <c r="K7" s="8"/>
      <c r="L7" s="11"/>
      <c r="M7" s="12" t="s">
        <v>6</v>
      </c>
      <c r="N7" s="8"/>
      <c r="O7" s="9"/>
      <c r="P7" s="323" t="s">
        <v>581</v>
      </c>
      <c r="Q7" s="8"/>
      <c r="R7" s="9"/>
      <c r="S7" s="12"/>
      <c r="T7" s="8"/>
      <c r="U7" s="13"/>
      <c r="V7" s="14"/>
    </row>
    <row r="8" spans="1:23" ht="15.75" customHeight="1" x14ac:dyDescent="0.15">
      <c r="A8" s="654"/>
      <c r="B8" s="655"/>
      <c r="C8" s="655"/>
      <c r="D8" s="16" t="s">
        <v>7</v>
      </c>
      <c r="E8" s="16" t="s">
        <v>8</v>
      </c>
      <c r="F8" s="37" t="s">
        <v>9</v>
      </c>
      <c r="G8" s="16" t="s">
        <v>7</v>
      </c>
      <c r="H8" s="16" t="s">
        <v>8</v>
      </c>
      <c r="I8" s="38" t="s">
        <v>9</v>
      </c>
      <c r="J8" s="16" t="s">
        <v>7</v>
      </c>
      <c r="K8" s="16" t="s">
        <v>8</v>
      </c>
      <c r="L8" s="38" t="s">
        <v>9</v>
      </c>
      <c r="M8" s="16" t="s">
        <v>7</v>
      </c>
      <c r="N8" s="16" t="s">
        <v>8</v>
      </c>
      <c r="O8" s="38" t="s">
        <v>9</v>
      </c>
      <c r="P8" s="16" t="s">
        <v>7</v>
      </c>
      <c r="Q8" s="16" t="s">
        <v>8</v>
      </c>
      <c r="R8" s="38" t="s">
        <v>9</v>
      </c>
      <c r="S8" s="16" t="s">
        <v>7</v>
      </c>
      <c r="T8" s="16" t="s">
        <v>8</v>
      </c>
      <c r="U8" s="38" t="s">
        <v>9</v>
      </c>
      <c r="V8" s="17"/>
    </row>
    <row r="9" spans="1:23" ht="13.5" customHeight="1" x14ac:dyDescent="0.15">
      <c r="A9" s="197" t="s">
        <v>115</v>
      </c>
      <c r="B9" s="186"/>
      <c r="C9" s="187"/>
      <c r="D9" s="351" t="s">
        <v>128</v>
      </c>
      <c r="E9" s="343">
        <v>2310</v>
      </c>
      <c r="F9" s="347"/>
      <c r="G9" s="351"/>
      <c r="H9" s="336"/>
      <c r="I9" s="337"/>
      <c r="J9" s="351" t="s">
        <v>128</v>
      </c>
      <c r="K9" s="343">
        <v>570</v>
      </c>
      <c r="L9" s="337"/>
      <c r="M9" s="351"/>
      <c r="N9" s="343"/>
      <c r="O9" s="337"/>
      <c r="P9" s="351"/>
      <c r="Q9" s="343">
        <v>0</v>
      </c>
      <c r="R9" s="337"/>
      <c r="S9" s="106"/>
      <c r="T9" s="107"/>
      <c r="U9" s="103"/>
      <c r="V9" s="17"/>
      <c r="W9" s="663" t="s">
        <v>43</v>
      </c>
    </row>
    <row r="10" spans="1:23" ht="13.5" customHeight="1" x14ac:dyDescent="0.15">
      <c r="A10" s="687" t="s">
        <v>244</v>
      </c>
      <c r="B10" s="667" t="s">
        <v>243</v>
      </c>
      <c r="C10" s="668"/>
      <c r="D10" s="351" t="s">
        <v>567</v>
      </c>
      <c r="E10" s="343">
        <v>5470</v>
      </c>
      <c r="F10" s="337"/>
      <c r="G10" s="351"/>
      <c r="H10" s="343"/>
      <c r="I10" s="337"/>
      <c r="J10" s="351" t="s">
        <v>475</v>
      </c>
      <c r="K10" s="343">
        <v>690</v>
      </c>
      <c r="L10" s="337"/>
      <c r="M10" s="351"/>
      <c r="N10" s="343"/>
      <c r="O10" s="337"/>
      <c r="P10" s="351"/>
      <c r="Q10" s="343">
        <v>0</v>
      </c>
      <c r="R10" s="337"/>
      <c r="S10" s="106"/>
      <c r="T10" s="107"/>
      <c r="U10" s="103"/>
      <c r="V10" s="17"/>
      <c r="W10" s="663"/>
    </row>
    <row r="11" spans="1:23" ht="13.5" customHeight="1" x14ac:dyDescent="0.15">
      <c r="A11" s="688"/>
      <c r="B11" s="669"/>
      <c r="C11" s="670"/>
      <c r="D11" s="351"/>
      <c r="E11" s="343"/>
      <c r="F11" s="337"/>
      <c r="G11" s="351"/>
      <c r="H11" s="343"/>
      <c r="I11" s="337"/>
      <c r="J11" s="351" t="s">
        <v>34</v>
      </c>
      <c r="K11" s="343">
        <v>610</v>
      </c>
      <c r="L11" s="337"/>
      <c r="M11" s="351"/>
      <c r="N11" s="343"/>
      <c r="O11" s="337"/>
      <c r="P11" s="351"/>
      <c r="Q11" s="343">
        <v>0</v>
      </c>
      <c r="R11" s="337"/>
      <c r="S11" s="106"/>
      <c r="T11" s="107"/>
      <c r="U11" s="103"/>
      <c r="V11" s="17"/>
      <c r="W11" s="663"/>
    </row>
    <row r="12" spans="1:23" ht="13.5" customHeight="1" x14ac:dyDescent="0.15">
      <c r="A12" s="688"/>
      <c r="B12" s="669"/>
      <c r="C12" s="670"/>
      <c r="D12" s="351"/>
      <c r="E12" s="343"/>
      <c r="F12" s="337"/>
      <c r="G12" s="351"/>
      <c r="H12" s="343"/>
      <c r="I12" s="337"/>
      <c r="J12" s="351"/>
      <c r="K12" s="343">
        <v>0</v>
      </c>
      <c r="L12" s="337"/>
      <c r="M12" s="351"/>
      <c r="N12" s="343"/>
      <c r="O12" s="337"/>
      <c r="P12" s="351"/>
      <c r="Q12" s="343">
        <v>0</v>
      </c>
      <c r="R12" s="337"/>
      <c r="S12" s="106"/>
      <c r="T12" s="107"/>
      <c r="U12" s="103"/>
      <c r="V12" s="17"/>
      <c r="W12" s="663"/>
    </row>
    <row r="13" spans="1:23" ht="13.5" customHeight="1" x14ac:dyDescent="0.15">
      <c r="A13" s="688"/>
      <c r="B13" s="669"/>
      <c r="C13" s="670"/>
      <c r="D13" s="351" t="s">
        <v>480</v>
      </c>
      <c r="E13" s="343">
        <v>2100</v>
      </c>
      <c r="F13" s="337"/>
      <c r="G13" s="351"/>
      <c r="H13" s="343"/>
      <c r="I13" s="337"/>
      <c r="J13" s="351" t="s">
        <v>132</v>
      </c>
      <c r="K13" s="343">
        <v>850</v>
      </c>
      <c r="L13" s="337"/>
      <c r="M13" s="351"/>
      <c r="N13" s="343"/>
      <c r="O13" s="337"/>
      <c r="P13" s="351"/>
      <c r="Q13" s="343">
        <v>0</v>
      </c>
      <c r="R13" s="337"/>
      <c r="S13" s="106"/>
      <c r="T13" s="107"/>
      <c r="U13" s="103"/>
      <c r="V13" s="17"/>
      <c r="W13" s="663"/>
    </row>
    <row r="14" spans="1:23" ht="13.5" customHeight="1" x14ac:dyDescent="0.15">
      <c r="A14" s="688"/>
      <c r="B14" s="669"/>
      <c r="C14" s="670"/>
      <c r="D14" s="351" t="s">
        <v>129</v>
      </c>
      <c r="E14" s="343">
        <v>2870</v>
      </c>
      <c r="F14" s="337"/>
      <c r="G14" s="351"/>
      <c r="H14" s="343"/>
      <c r="I14" s="337"/>
      <c r="J14" s="351" t="s">
        <v>133</v>
      </c>
      <c r="K14" s="343">
        <v>1230</v>
      </c>
      <c r="L14" s="337"/>
      <c r="M14" s="351"/>
      <c r="N14" s="343"/>
      <c r="O14" s="337"/>
      <c r="P14" s="351"/>
      <c r="Q14" s="343">
        <v>0</v>
      </c>
      <c r="R14" s="337"/>
      <c r="S14" s="106"/>
      <c r="T14" s="107"/>
      <c r="U14" s="103"/>
      <c r="V14" s="17"/>
    </row>
    <row r="15" spans="1:23" ht="13.5" customHeight="1" x14ac:dyDescent="0.15">
      <c r="A15" s="688"/>
      <c r="B15" s="669"/>
      <c r="C15" s="670"/>
      <c r="D15" s="351" t="s">
        <v>516</v>
      </c>
      <c r="E15" s="336">
        <v>2820</v>
      </c>
      <c r="F15" s="337"/>
      <c r="G15" s="351"/>
      <c r="H15" s="343"/>
      <c r="I15" s="337"/>
      <c r="J15" s="351" t="s">
        <v>144</v>
      </c>
      <c r="K15" s="343">
        <v>890</v>
      </c>
      <c r="L15" s="337"/>
      <c r="M15" s="351"/>
      <c r="N15" s="343"/>
      <c r="O15" s="337"/>
      <c r="P15" s="351"/>
      <c r="Q15" s="343">
        <v>0</v>
      </c>
      <c r="R15" s="337"/>
      <c r="S15" s="106"/>
      <c r="T15" s="107"/>
      <c r="U15" s="103"/>
      <c r="V15" s="17"/>
      <c r="W15" s="662" t="s">
        <v>259</v>
      </c>
    </row>
    <row r="16" spans="1:23" ht="13.5" customHeight="1" x14ac:dyDescent="0.15">
      <c r="A16" s="688"/>
      <c r="B16" s="669"/>
      <c r="C16" s="670"/>
      <c r="D16" s="351"/>
      <c r="E16" s="336"/>
      <c r="F16" s="337"/>
      <c r="G16" s="351"/>
      <c r="H16" s="343"/>
      <c r="I16" s="337"/>
      <c r="J16" s="351"/>
      <c r="K16" s="343">
        <v>0</v>
      </c>
      <c r="L16" s="337"/>
      <c r="M16" s="351"/>
      <c r="N16" s="343"/>
      <c r="O16" s="337"/>
      <c r="P16" s="351"/>
      <c r="Q16" s="343">
        <v>0</v>
      </c>
      <c r="R16" s="337"/>
      <c r="S16" s="106"/>
      <c r="T16" s="107"/>
      <c r="U16" s="103"/>
      <c r="V16" s="17"/>
      <c r="W16" s="662"/>
    </row>
    <row r="17" spans="1:28" ht="13.5" customHeight="1" x14ac:dyDescent="0.15">
      <c r="A17" s="688"/>
      <c r="B17" s="669"/>
      <c r="C17" s="670"/>
      <c r="D17" s="351"/>
      <c r="E17" s="343"/>
      <c r="F17" s="337"/>
      <c r="G17" s="351"/>
      <c r="H17" s="343">
        <v>0</v>
      </c>
      <c r="I17" s="337"/>
      <c r="J17" s="351"/>
      <c r="K17" s="343">
        <v>0</v>
      </c>
      <c r="L17" s="337"/>
      <c r="M17" s="351"/>
      <c r="N17" s="343">
        <v>0</v>
      </c>
      <c r="O17" s="337"/>
      <c r="P17" s="351"/>
      <c r="Q17" s="343">
        <v>0</v>
      </c>
      <c r="R17" s="337"/>
      <c r="S17" s="106"/>
      <c r="T17" s="107"/>
      <c r="U17" s="103"/>
      <c r="V17" s="17"/>
      <c r="W17" s="662"/>
    </row>
    <row r="18" spans="1:28" ht="13.5" customHeight="1" x14ac:dyDescent="0.15">
      <c r="A18" s="688"/>
      <c r="B18" s="669"/>
      <c r="C18" s="670"/>
      <c r="D18" s="351" t="s">
        <v>478</v>
      </c>
      <c r="E18" s="336">
        <v>1060</v>
      </c>
      <c r="F18" s="337"/>
      <c r="G18" s="351"/>
      <c r="H18" s="343">
        <v>0</v>
      </c>
      <c r="I18" s="337"/>
      <c r="J18" s="351"/>
      <c r="K18" s="343"/>
      <c r="L18" s="337"/>
      <c r="M18" s="351"/>
      <c r="N18" s="343">
        <v>0</v>
      </c>
      <c r="O18" s="337"/>
      <c r="P18" s="351"/>
      <c r="Q18" s="343">
        <v>0</v>
      </c>
      <c r="R18" s="337"/>
      <c r="S18" s="106"/>
      <c r="T18" s="107"/>
      <c r="U18" s="103"/>
      <c r="V18" s="17"/>
      <c r="W18" s="662"/>
    </row>
    <row r="19" spans="1:28" ht="13.5" customHeight="1" x14ac:dyDescent="0.15">
      <c r="A19" s="688"/>
      <c r="B19" s="669"/>
      <c r="C19" s="670"/>
      <c r="D19" s="351" t="s">
        <v>130</v>
      </c>
      <c r="E19" s="336">
        <v>310</v>
      </c>
      <c r="F19" s="337"/>
      <c r="G19" s="351"/>
      <c r="H19" s="343">
        <v>0</v>
      </c>
      <c r="I19" s="337"/>
      <c r="J19" s="351"/>
      <c r="K19" s="343"/>
      <c r="L19" s="337"/>
      <c r="M19" s="409"/>
      <c r="N19" s="410"/>
      <c r="O19" s="411"/>
      <c r="P19" s="351"/>
      <c r="Q19" s="343">
        <v>0</v>
      </c>
      <c r="R19" s="337"/>
      <c r="S19" s="106"/>
      <c r="T19" s="107"/>
      <c r="U19" s="103"/>
      <c r="V19" s="17"/>
      <c r="W19" s="662"/>
      <c r="Z19" s="19"/>
      <c r="AA19" s="19"/>
      <c r="AB19" s="19"/>
    </row>
    <row r="20" spans="1:28" ht="13.5" customHeight="1" x14ac:dyDescent="0.15">
      <c r="A20" s="688"/>
      <c r="B20" s="671"/>
      <c r="C20" s="672"/>
      <c r="D20" s="351" t="s">
        <v>131</v>
      </c>
      <c r="E20" s="336">
        <v>310</v>
      </c>
      <c r="F20" s="337"/>
      <c r="G20" s="351"/>
      <c r="H20" s="343">
        <v>0</v>
      </c>
      <c r="I20" s="337"/>
      <c r="J20" s="351"/>
      <c r="K20" s="343">
        <v>0</v>
      </c>
      <c r="L20" s="337"/>
      <c r="M20" s="412"/>
      <c r="N20" s="343">
        <v>0</v>
      </c>
      <c r="O20" s="337"/>
      <c r="P20" s="351"/>
      <c r="Q20" s="343">
        <v>0</v>
      </c>
      <c r="R20" s="337"/>
      <c r="S20" s="106"/>
      <c r="T20" s="107"/>
      <c r="U20" s="103"/>
      <c r="V20" s="17"/>
      <c r="W20" s="662"/>
      <c r="Z20" s="19"/>
      <c r="AA20" s="19"/>
      <c r="AB20" s="19"/>
    </row>
    <row r="21" spans="1:28" ht="13.5" customHeight="1" thickBot="1" x14ac:dyDescent="0.2">
      <c r="A21" s="688"/>
      <c r="B21" s="620">
        <f>SUM(E21,H21,K21,N21,T27)</f>
        <v>22090</v>
      </c>
      <c r="C21" s="673"/>
      <c r="D21" s="396" t="s">
        <v>39</v>
      </c>
      <c r="E21" s="339">
        <f>SUM(E9:E20)</f>
        <v>17250</v>
      </c>
      <c r="F21" s="340">
        <f>SUM(F9:F20)</f>
        <v>0</v>
      </c>
      <c r="G21" s="396" t="s">
        <v>40</v>
      </c>
      <c r="H21" s="339">
        <f>SUM(H9:H20)</f>
        <v>0</v>
      </c>
      <c r="I21" s="340">
        <f>SUM(I9:I20)</f>
        <v>0</v>
      </c>
      <c r="J21" s="396" t="s">
        <v>41</v>
      </c>
      <c r="K21" s="339">
        <f>SUM(K9:K20)</f>
        <v>4840</v>
      </c>
      <c r="L21" s="340">
        <f>SUM(L9:L20)</f>
        <v>0</v>
      </c>
      <c r="M21" s="396" t="s">
        <v>42</v>
      </c>
      <c r="N21" s="339">
        <f>SUM(N9:N20)</f>
        <v>0</v>
      </c>
      <c r="O21" s="340">
        <f>SUM(O9:O20)</f>
        <v>0</v>
      </c>
      <c r="P21" s="396"/>
      <c r="Q21" s="339"/>
      <c r="R21" s="340"/>
      <c r="S21" s="106"/>
      <c r="T21" s="107"/>
      <c r="U21" s="103"/>
      <c r="V21" s="17"/>
      <c r="W21" s="662"/>
      <c r="Z21" s="19"/>
      <c r="AA21" s="19"/>
      <c r="AB21" s="19"/>
    </row>
    <row r="22" spans="1:28" ht="13.5" customHeight="1" x14ac:dyDescent="0.15">
      <c r="A22" s="688"/>
      <c r="B22" s="685" t="s">
        <v>246</v>
      </c>
      <c r="C22" s="256" t="s">
        <v>257</v>
      </c>
      <c r="D22" s="351" t="s">
        <v>279</v>
      </c>
      <c r="E22" s="336">
        <v>1830</v>
      </c>
      <c r="F22" s="337"/>
      <c r="G22" s="351"/>
      <c r="H22" s="343"/>
      <c r="I22" s="337"/>
      <c r="J22" s="351" t="s">
        <v>471</v>
      </c>
      <c r="K22" s="343">
        <v>700</v>
      </c>
      <c r="L22" s="337"/>
      <c r="M22" s="351"/>
      <c r="N22" s="343"/>
      <c r="O22" s="337"/>
      <c r="P22" s="351"/>
      <c r="Q22" s="343">
        <v>0</v>
      </c>
      <c r="R22" s="337"/>
      <c r="S22" s="106"/>
      <c r="T22" s="107"/>
      <c r="U22" s="103"/>
      <c r="V22" s="17"/>
      <c r="W22" s="662"/>
    </row>
    <row r="23" spans="1:28" ht="13.5" customHeight="1" x14ac:dyDescent="0.15">
      <c r="A23" s="688"/>
      <c r="B23" s="686"/>
      <c r="C23" s="257">
        <f>SUM(E22,H22,K22,N22,Q22)</f>
        <v>2530</v>
      </c>
      <c r="D23" s="352"/>
      <c r="E23" s="350"/>
      <c r="F23" s="345"/>
      <c r="G23" s="352"/>
      <c r="H23" s="350"/>
      <c r="I23" s="345"/>
      <c r="J23" s="352"/>
      <c r="K23" s="350"/>
      <c r="L23" s="345"/>
      <c r="M23" s="352"/>
      <c r="N23" s="350">
        <v>0</v>
      </c>
      <c r="O23" s="345"/>
      <c r="P23" s="352"/>
      <c r="Q23" s="350">
        <v>0</v>
      </c>
      <c r="R23" s="345"/>
      <c r="S23" s="106"/>
      <c r="T23" s="107"/>
      <c r="U23" s="103"/>
      <c r="V23" s="17"/>
      <c r="W23" s="662"/>
    </row>
    <row r="24" spans="1:28" ht="13.5" customHeight="1" x14ac:dyDescent="0.15">
      <c r="A24" s="688"/>
      <c r="B24" s="686"/>
      <c r="C24" s="256" t="s">
        <v>258</v>
      </c>
      <c r="D24" s="351" t="s">
        <v>280</v>
      </c>
      <c r="E24" s="336">
        <v>1770</v>
      </c>
      <c r="F24" s="337"/>
      <c r="G24" s="351"/>
      <c r="H24" s="343"/>
      <c r="I24" s="337"/>
      <c r="J24" s="351" t="s">
        <v>281</v>
      </c>
      <c r="K24" s="343">
        <v>700</v>
      </c>
      <c r="L24" s="337"/>
      <c r="M24" s="351"/>
      <c r="N24" s="343">
        <v>0</v>
      </c>
      <c r="O24" s="337"/>
      <c r="P24" s="351"/>
      <c r="Q24" s="343">
        <v>0</v>
      </c>
      <c r="R24" s="337"/>
      <c r="S24" s="209"/>
      <c r="T24" s="107"/>
      <c r="U24" s="103"/>
      <c r="V24" s="17"/>
      <c r="W24" s="662"/>
    </row>
    <row r="25" spans="1:28" ht="13.5" customHeight="1" x14ac:dyDescent="0.15">
      <c r="A25" s="688"/>
      <c r="B25" s="686"/>
      <c r="C25" s="257">
        <f>SUM(E24,H24,K24,N24,Q24)</f>
        <v>2470</v>
      </c>
      <c r="D25" s="352"/>
      <c r="E25" s="350"/>
      <c r="F25" s="345"/>
      <c r="G25" s="352"/>
      <c r="H25" s="350"/>
      <c r="I25" s="345"/>
      <c r="J25" s="352"/>
      <c r="K25" s="350"/>
      <c r="L25" s="345"/>
      <c r="M25" s="352"/>
      <c r="N25" s="350">
        <v>0</v>
      </c>
      <c r="O25" s="345"/>
      <c r="P25" s="352"/>
      <c r="Q25" s="350">
        <v>0</v>
      </c>
      <c r="R25" s="345"/>
      <c r="S25" s="106"/>
      <c r="T25" s="107">
        <v>0</v>
      </c>
      <c r="U25" s="103"/>
      <c r="V25" s="17"/>
      <c r="W25" s="662"/>
    </row>
    <row r="26" spans="1:28" ht="13.5" customHeight="1" x14ac:dyDescent="0.15">
      <c r="A26" s="688"/>
      <c r="B26" s="686"/>
      <c r="C26" s="256" t="s">
        <v>249</v>
      </c>
      <c r="D26" s="351" t="s">
        <v>282</v>
      </c>
      <c r="E26" s="336">
        <v>1610</v>
      </c>
      <c r="F26" s="337"/>
      <c r="G26" s="351"/>
      <c r="H26" s="343">
        <v>0</v>
      </c>
      <c r="I26" s="337"/>
      <c r="J26" s="351" t="s">
        <v>282</v>
      </c>
      <c r="K26" s="336">
        <v>590</v>
      </c>
      <c r="L26" s="337"/>
      <c r="M26" s="351"/>
      <c r="N26" s="343">
        <v>0</v>
      </c>
      <c r="O26" s="337"/>
      <c r="P26" s="351"/>
      <c r="Q26" s="343">
        <v>0</v>
      </c>
      <c r="R26" s="337"/>
      <c r="S26" s="106"/>
      <c r="T26" s="107">
        <v>0</v>
      </c>
      <c r="U26" s="103"/>
      <c r="V26" s="17"/>
      <c r="W26" s="662"/>
    </row>
    <row r="27" spans="1:28" ht="13.5" customHeight="1" thickBot="1" x14ac:dyDescent="0.2">
      <c r="A27" s="688"/>
      <c r="B27" s="686"/>
      <c r="C27" s="257">
        <f>SUM(E26:E27,H26:H27,K26:K27,N26:N27,Q26:Q27)</f>
        <v>2310</v>
      </c>
      <c r="D27" s="352"/>
      <c r="E27" s="348"/>
      <c r="F27" s="345"/>
      <c r="G27" s="352"/>
      <c r="H27" s="350">
        <v>0</v>
      </c>
      <c r="I27" s="345"/>
      <c r="J27" s="352" t="s">
        <v>283</v>
      </c>
      <c r="K27" s="350">
        <v>110</v>
      </c>
      <c r="L27" s="345"/>
      <c r="M27" s="352"/>
      <c r="N27" s="350">
        <v>0</v>
      </c>
      <c r="O27" s="345"/>
      <c r="P27" s="352"/>
      <c r="Q27" s="350">
        <v>0</v>
      </c>
      <c r="R27" s="345"/>
      <c r="S27" s="202"/>
      <c r="T27" s="203">
        <f>SUM(T9:T26)</f>
        <v>0</v>
      </c>
      <c r="U27" s="108">
        <f>SUM(U9:U26)</f>
        <v>0</v>
      </c>
      <c r="V27" s="17"/>
      <c r="W27" s="662"/>
    </row>
    <row r="28" spans="1:28" ht="13.5" customHeight="1" x14ac:dyDescent="0.15">
      <c r="A28" s="688"/>
      <c r="B28" s="686"/>
      <c r="C28" s="256" t="s">
        <v>250</v>
      </c>
      <c r="D28" s="474" t="s">
        <v>284</v>
      </c>
      <c r="E28" s="336">
        <v>230</v>
      </c>
      <c r="F28" s="337"/>
      <c r="G28" s="351"/>
      <c r="H28" s="343">
        <v>0</v>
      </c>
      <c r="I28" s="337"/>
      <c r="J28" s="351"/>
      <c r="K28" s="343"/>
      <c r="L28" s="337"/>
      <c r="M28" s="351"/>
      <c r="N28" s="343">
        <v>0</v>
      </c>
      <c r="O28" s="337"/>
      <c r="P28" s="351"/>
      <c r="Q28" s="343">
        <v>0</v>
      </c>
      <c r="R28" s="337"/>
      <c r="S28" s="210"/>
      <c r="T28" s="211">
        <v>0</v>
      </c>
      <c r="U28" s="133"/>
      <c r="V28" s="17"/>
      <c r="W28" s="662"/>
    </row>
    <row r="29" spans="1:28" ht="13.5" customHeight="1" x14ac:dyDescent="0.15">
      <c r="A29" s="688"/>
      <c r="B29" s="686"/>
      <c r="C29" s="257">
        <f>SUM(E28:E29,H28:H29,K28:K29,N28:N29,Q28:Q29)</f>
        <v>230</v>
      </c>
      <c r="D29" s="352"/>
      <c r="E29" s="350"/>
      <c r="F29" s="345"/>
      <c r="G29" s="352"/>
      <c r="H29" s="350">
        <v>0</v>
      </c>
      <c r="I29" s="345"/>
      <c r="J29" s="352"/>
      <c r="K29" s="350"/>
      <c r="L29" s="345"/>
      <c r="M29" s="352"/>
      <c r="N29" s="350">
        <v>0</v>
      </c>
      <c r="O29" s="345"/>
      <c r="P29" s="352"/>
      <c r="Q29" s="350">
        <v>0</v>
      </c>
      <c r="R29" s="345"/>
      <c r="S29" s="106"/>
      <c r="T29" s="107">
        <v>0</v>
      </c>
      <c r="U29" s="103"/>
      <c r="V29" s="17"/>
      <c r="W29" s="662"/>
    </row>
    <row r="30" spans="1:28" ht="13.5" customHeight="1" x14ac:dyDescent="0.15">
      <c r="A30" s="688"/>
      <c r="B30" s="686"/>
      <c r="C30" s="256" t="s">
        <v>251</v>
      </c>
      <c r="D30" s="351" t="s">
        <v>568</v>
      </c>
      <c r="E30" s="336">
        <v>720</v>
      </c>
      <c r="F30" s="337"/>
      <c r="G30" s="351"/>
      <c r="H30" s="343">
        <v>0</v>
      </c>
      <c r="I30" s="337"/>
      <c r="J30" s="351"/>
      <c r="K30" s="343"/>
      <c r="L30" s="337"/>
      <c r="M30" s="351"/>
      <c r="N30" s="343">
        <v>0</v>
      </c>
      <c r="O30" s="337"/>
      <c r="P30" s="351"/>
      <c r="Q30" s="343">
        <v>0</v>
      </c>
      <c r="R30" s="337"/>
      <c r="S30" s="106"/>
      <c r="T30" s="107">
        <v>0</v>
      </c>
      <c r="U30" s="103"/>
      <c r="V30" s="17"/>
      <c r="W30" s="662"/>
    </row>
    <row r="31" spans="1:28" ht="13.5" customHeight="1" x14ac:dyDescent="0.15">
      <c r="A31" s="688"/>
      <c r="B31" s="686"/>
      <c r="C31" s="257">
        <f>SUM(E30:E31,H30:H31,K30:K31,N30:N31,Q30:Q31)</f>
        <v>720</v>
      </c>
      <c r="D31" s="353"/>
      <c r="E31" s="348"/>
      <c r="F31" s="345"/>
      <c r="G31" s="352"/>
      <c r="H31" s="350">
        <v>0</v>
      </c>
      <c r="I31" s="345"/>
      <c r="J31" s="352"/>
      <c r="K31" s="350"/>
      <c r="L31" s="345"/>
      <c r="M31" s="352"/>
      <c r="N31" s="350">
        <v>0</v>
      </c>
      <c r="O31" s="345"/>
      <c r="P31" s="352"/>
      <c r="Q31" s="350">
        <v>0</v>
      </c>
      <c r="R31" s="345"/>
      <c r="S31" s="106"/>
      <c r="T31" s="107">
        <v>0</v>
      </c>
      <c r="U31" s="103"/>
      <c r="V31" s="17"/>
      <c r="W31" s="662"/>
    </row>
    <row r="32" spans="1:28" ht="13.5" customHeight="1" x14ac:dyDescent="0.15">
      <c r="A32" s="688"/>
      <c r="B32" s="686"/>
      <c r="C32" s="256" t="s">
        <v>252</v>
      </c>
      <c r="D32" s="474" t="s">
        <v>285</v>
      </c>
      <c r="E32" s="336">
        <v>190</v>
      </c>
      <c r="F32" s="337"/>
      <c r="G32" s="351"/>
      <c r="H32" s="343">
        <v>0</v>
      </c>
      <c r="I32" s="337"/>
      <c r="J32" s="351"/>
      <c r="K32" s="343"/>
      <c r="L32" s="337"/>
      <c r="M32" s="351"/>
      <c r="N32" s="343">
        <v>0</v>
      </c>
      <c r="O32" s="337"/>
      <c r="P32" s="351"/>
      <c r="Q32" s="343">
        <v>0</v>
      </c>
      <c r="R32" s="337"/>
      <c r="S32" s="106"/>
      <c r="T32" s="107">
        <v>0</v>
      </c>
      <c r="U32" s="103"/>
      <c r="V32" s="17"/>
      <c r="W32" s="662"/>
    </row>
    <row r="33" spans="1:28" ht="13.5" customHeight="1" x14ac:dyDescent="0.15">
      <c r="A33" s="688"/>
      <c r="B33" s="686"/>
      <c r="C33" s="258"/>
      <c r="D33" s="474" t="s">
        <v>286</v>
      </c>
      <c r="E33" s="336">
        <v>340</v>
      </c>
      <c r="F33" s="337"/>
      <c r="G33" s="351"/>
      <c r="H33" s="343">
        <v>0</v>
      </c>
      <c r="I33" s="337"/>
      <c r="J33" s="351"/>
      <c r="K33" s="343"/>
      <c r="L33" s="337"/>
      <c r="M33" s="351"/>
      <c r="N33" s="343">
        <v>0</v>
      </c>
      <c r="O33" s="337"/>
      <c r="P33" s="351"/>
      <c r="Q33" s="343">
        <v>0</v>
      </c>
      <c r="R33" s="337"/>
      <c r="S33" s="106"/>
      <c r="T33" s="107">
        <v>0</v>
      </c>
      <c r="U33" s="103"/>
      <c r="V33" s="17"/>
      <c r="W33" s="662"/>
    </row>
    <row r="34" spans="1:28" ht="13.5" customHeight="1" x14ac:dyDescent="0.15">
      <c r="A34" s="688"/>
      <c r="B34" s="686"/>
      <c r="C34" s="258"/>
      <c r="D34" s="474" t="s">
        <v>287</v>
      </c>
      <c r="E34" s="483" t="s">
        <v>671</v>
      </c>
      <c r="F34" s="337"/>
      <c r="G34" s="351"/>
      <c r="H34" s="343">
        <v>0</v>
      </c>
      <c r="I34" s="337"/>
      <c r="J34" s="351"/>
      <c r="K34" s="343">
        <v>0</v>
      </c>
      <c r="L34" s="337"/>
      <c r="M34" s="351"/>
      <c r="N34" s="343">
        <v>0</v>
      </c>
      <c r="O34" s="337"/>
      <c r="P34" s="351"/>
      <c r="Q34" s="343">
        <v>0</v>
      </c>
      <c r="R34" s="337"/>
      <c r="S34" s="106"/>
      <c r="T34" s="107">
        <v>0</v>
      </c>
      <c r="U34" s="103"/>
      <c r="V34" s="17"/>
      <c r="W34" s="662"/>
      <c r="Z34" s="22"/>
      <c r="AA34" s="17"/>
      <c r="AB34" s="17"/>
    </row>
    <row r="35" spans="1:28" ht="13.5" customHeight="1" x14ac:dyDescent="0.15">
      <c r="A35" s="688"/>
      <c r="B35" s="686"/>
      <c r="C35" s="259">
        <f>SUM(E32:E35,H32:H35,K32:K35,N32:N35)</f>
        <v>530</v>
      </c>
      <c r="D35" s="475" t="s">
        <v>288</v>
      </c>
      <c r="E35" s="484" t="s">
        <v>671</v>
      </c>
      <c r="F35" s="345"/>
      <c r="G35" s="352"/>
      <c r="H35" s="350">
        <v>0</v>
      </c>
      <c r="I35" s="345"/>
      <c r="J35" s="352"/>
      <c r="K35" s="350">
        <v>0</v>
      </c>
      <c r="L35" s="345"/>
      <c r="M35" s="352"/>
      <c r="N35" s="350">
        <v>0</v>
      </c>
      <c r="O35" s="345"/>
      <c r="P35" s="352"/>
      <c r="Q35" s="350">
        <v>0</v>
      </c>
      <c r="R35" s="345"/>
      <c r="S35" s="106"/>
      <c r="T35" s="107">
        <v>0</v>
      </c>
      <c r="U35" s="103"/>
      <c r="V35" s="17"/>
      <c r="W35" s="662"/>
      <c r="Z35" s="19"/>
      <c r="AA35" s="19"/>
      <c r="AB35" s="19"/>
    </row>
    <row r="36" spans="1:28" ht="13.5" customHeight="1" x14ac:dyDescent="0.15">
      <c r="A36" s="688"/>
      <c r="B36" s="686"/>
      <c r="C36" s="256" t="s">
        <v>253</v>
      </c>
      <c r="D36" s="474" t="s">
        <v>289</v>
      </c>
      <c r="E36" s="338">
        <v>160</v>
      </c>
      <c r="F36" s="337"/>
      <c r="G36" s="351"/>
      <c r="H36" s="343">
        <v>0</v>
      </c>
      <c r="I36" s="337"/>
      <c r="J36" s="351"/>
      <c r="K36" s="343">
        <v>0</v>
      </c>
      <c r="L36" s="337"/>
      <c r="M36" s="351"/>
      <c r="N36" s="343">
        <v>0</v>
      </c>
      <c r="O36" s="337"/>
      <c r="P36" s="351"/>
      <c r="Q36" s="343">
        <v>0</v>
      </c>
      <c r="R36" s="337"/>
      <c r="S36" s="106"/>
      <c r="T36" s="107">
        <v>0</v>
      </c>
      <c r="U36" s="103"/>
      <c r="V36" s="17"/>
      <c r="W36" s="662"/>
      <c r="Z36" s="19"/>
      <c r="AA36" s="19"/>
      <c r="AB36" s="19"/>
    </row>
    <row r="37" spans="1:28" ht="13.5" customHeight="1" x14ac:dyDescent="0.15">
      <c r="A37" s="688"/>
      <c r="B37" s="686"/>
      <c r="C37" s="257">
        <f>SUM(E36,H36,K36,N36,Q36)</f>
        <v>160</v>
      </c>
      <c r="D37" s="351"/>
      <c r="E37" s="343">
        <v>0</v>
      </c>
      <c r="F37" s="337"/>
      <c r="G37" s="351"/>
      <c r="H37" s="343">
        <v>0</v>
      </c>
      <c r="I37" s="337"/>
      <c r="J37" s="351"/>
      <c r="K37" s="343">
        <v>0</v>
      </c>
      <c r="L37" s="337"/>
      <c r="M37" s="351"/>
      <c r="N37" s="343">
        <v>0</v>
      </c>
      <c r="O37" s="337"/>
      <c r="P37" s="351"/>
      <c r="Q37" s="343">
        <v>0</v>
      </c>
      <c r="R37" s="337"/>
      <c r="S37" s="106"/>
      <c r="T37" s="107">
        <v>0</v>
      </c>
      <c r="U37" s="103"/>
      <c r="V37" s="17"/>
      <c r="W37" s="662"/>
      <c r="Z37" s="19"/>
      <c r="AA37" s="19"/>
      <c r="AB37" s="19"/>
    </row>
    <row r="38" spans="1:28" ht="13.5" customHeight="1" thickBot="1" x14ac:dyDescent="0.2">
      <c r="A38" s="688"/>
      <c r="B38" s="674">
        <f>SUM(E38,H38,K38,N38)</f>
        <v>8950</v>
      </c>
      <c r="C38" s="675"/>
      <c r="D38" s="396" t="s">
        <v>39</v>
      </c>
      <c r="E38" s="339">
        <f>SUM(E22:E37)</f>
        <v>6850</v>
      </c>
      <c r="F38" s="340">
        <f>SUM(F22:F37)</f>
        <v>0</v>
      </c>
      <c r="G38" s="396" t="s">
        <v>40</v>
      </c>
      <c r="H38" s="339">
        <f>SUM(H22:H37)</f>
        <v>0</v>
      </c>
      <c r="I38" s="340">
        <f>SUM(I22:I37)</f>
        <v>0</v>
      </c>
      <c r="J38" s="396" t="s">
        <v>41</v>
      </c>
      <c r="K38" s="339">
        <f>SUM(K22:K37)</f>
        <v>2100</v>
      </c>
      <c r="L38" s="340">
        <f>SUM(L22:L37)</f>
        <v>0</v>
      </c>
      <c r="M38" s="396" t="s">
        <v>42</v>
      </c>
      <c r="N38" s="339">
        <f>SUM(N22:N37)</f>
        <v>0</v>
      </c>
      <c r="O38" s="340">
        <f>SUM(O22:O37)</f>
        <v>0</v>
      </c>
      <c r="P38" s="396"/>
      <c r="Q38" s="339"/>
      <c r="R38" s="340"/>
      <c r="S38" s="106"/>
      <c r="T38" s="107">
        <v>0</v>
      </c>
      <c r="U38" s="103"/>
      <c r="V38" s="17"/>
      <c r="W38" s="662"/>
      <c r="Z38" s="19"/>
      <c r="AA38" s="19"/>
      <c r="AB38" s="19"/>
    </row>
    <row r="39" spans="1:28" ht="13.5" customHeight="1" thickBot="1" x14ac:dyDescent="0.2">
      <c r="A39" s="689">
        <f>SUM(E39,H39,K39,N39,T27)</f>
        <v>31040</v>
      </c>
      <c r="B39" s="690"/>
      <c r="C39" s="691"/>
      <c r="D39" s="396" t="s">
        <v>245</v>
      </c>
      <c r="E39" s="339">
        <f>SUM(E38,E21)</f>
        <v>24100</v>
      </c>
      <c r="F39" s="340">
        <f>SUM(F21,F38)</f>
        <v>0</v>
      </c>
      <c r="G39" s="396" t="s">
        <v>245</v>
      </c>
      <c r="H39" s="339">
        <f>SUM(H38,H21)</f>
        <v>0</v>
      </c>
      <c r="I39" s="340">
        <f>SUM(I21,I38)</f>
        <v>0</v>
      </c>
      <c r="J39" s="396" t="s">
        <v>245</v>
      </c>
      <c r="K39" s="339">
        <f>SUM(K38,K21)</f>
        <v>6940</v>
      </c>
      <c r="L39" s="340">
        <f>SUM(L21,L38)</f>
        <v>0</v>
      </c>
      <c r="M39" s="396" t="s">
        <v>245</v>
      </c>
      <c r="N39" s="339">
        <f>SUM(N38,N21)</f>
        <v>0</v>
      </c>
      <c r="O39" s="340">
        <f>SUM(O21,O38)</f>
        <v>0</v>
      </c>
      <c r="P39" s="396"/>
      <c r="Q39" s="339"/>
      <c r="R39" s="340"/>
      <c r="S39" s="106"/>
      <c r="T39" s="107">
        <v>0</v>
      </c>
      <c r="U39" s="103"/>
      <c r="V39" s="17"/>
      <c r="W39" s="662"/>
      <c r="Z39" s="19"/>
      <c r="AA39" s="19"/>
      <c r="AB39" s="19"/>
    </row>
    <row r="40" spans="1:28" ht="13.5" customHeight="1" x14ac:dyDescent="0.15">
      <c r="A40" s="260" t="s">
        <v>255</v>
      </c>
      <c r="B40" s="71"/>
      <c r="C40" s="71"/>
      <c r="D40" s="341"/>
      <c r="E40" s="341"/>
      <c r="F40" s="413"/>
      <c r="G40" s="341"/>
      <c r="H40" s="341"/>
      <c r="I40" s="413"/>
      <c r="J40" s="341"/>
      <c r="K40" s="341"/>
      <c r="L40" s="413"/>
      <c r="M40" s="341"/>
      <c r="N40" s="341"/>
      <c r="O40" s="413"/>
      <c r="P40" s="397"/>
      <c r="Q40" s="341">
        <v>0</v>
      </c>
      <c r="R40" s="414"/>
      <c r="S40" s="106"/>
      <c r="T40" s="107">
        <v>0</v>
      </c>
      <c r="U40" s="103"/>
      <c r="V40" s="17"/>
      <c r="W40" s="662"/>
      <c r="Z40" s="19"/>
      <c r="AA40" s="19"/>
      <c r="AB40" s="19"/>
    </row>
    <row r="41" spans="1:28" ht="13.5" customHeight="1" x14ac:dyDescent="0.15">
      <c r="A41" s="664" t="s">
        <v>36</v>
      </c>
      <c r="B41" s="692" t="s">
        <v>254</v>
      </c>
      <c r="C41" s="693"/>
      <c r="D41" s="351" t="s">
        <v>523</v>
      </c>
      <c r="E41" s="336">
        <v>550</v>
      </c>
      <c r="F41" s="337"/>
      <c r="G41" s="351" t="s">
        <v>291</v>
      </c>
      <c r="H41" s="343">
        <v>430</v>
      </c>
      <c r="I41" s="337"/>
      <c r="J41" s="351"/>
      <c r="K41" s="343">
        <v>0</v>
      </c>
      <c r="L41" s="337"/>
      <c r="M41" s="351"/>
      <c r="N41" s="343">
        <v>0</v>
      </c>
      <c r="O41" s="337"/>
      <c r="P41" s="415"/>
      <c r="Q41" s="416">
        <v>0</v>
      </c>
      <c r="R41" s="347"/>
      <c r="S41" s="106"/>
      <c r="T41" s="107">
        <v>0</v>
      </c>
      <c r="U41" s="103"/>
      <c r="V41" s="17"/>
      <c r="W41" s="662"/>
      <c r="Z41" s="19"/>
      <c r="AA41" s="19"/>
      <c r="AB41" s="19"/>
    </row>
    <row r="42" spans="1:28" ht="13.5" customHeight="1" x14ac:dyDescent="0.15">
      <c r="A42" s="665"/>
      <c r="B42" s="694"/>
      <c r="C42" s="695"/>
      <c r="D42" s="412"/>
      <c r="E42" s="417"/>
      <c r="F42" s="418"/>
      <c r="G42" s="378" t="s">
        <v>292</v>
      </c>
      <c r="H42" s="377"/>
      <c r="I42" s="418"/>
      <c r="J42" s="378" t="s">
        <v>35</v>
      </c>
      <c r="K42" s="377">
        <v>70</v>
      </c>
      <c r="L42" s="418"/>
      <c r="M42" s="378"/>
      <c r="N42" s="377">
        <v>0</v>
      </c>
      <c r="O42" s="418"/>
      <c r="P42" s="412"/>
      <c r="Q42" s="377">
        <v>0</v>
      </c>
      <c r="R42" s="418"/>
      <c r="S42" s="106"/>
      <c r="T42" s="107">
        <v>0</v>
      </c>
      <c r="U42" s="103"/>
      <c r="V42" s="17"/>
      <c r="W42" s="662"/>
      <c r="Z42" s="19"/>
      <c r="AA42" s="19"/>
      <c r="AB42" s="19"/>
    </row>
    <row r="43" spans="1:28" ht="13.5" customHeight="1" x14ac:dyDescent="0.15">
      <c r="A43" s="665"/>
      <c r="B43" s="694"/>
      <c r="C43" s="695"/>
      <c r="D43" s="351" t="s">
        <v>290</v>
      </c>
      <c r="E43" s="336">
        <v>330</v>
      </c>
      <c r="F43" s="337"/>
      <c r="G43" s="351"/>
      <c r="H43" s="343"/>
      <c r="I43" s="337"/>
      <c r="J43" s="351"/>
      <c r="K43" s="343">
        <v>0</v>
      </c>
      <c r="L43" s="337"/>
      <c r="M43" s="351"/>
      <c r="N43" s="343">
        <v>0</v>
      </c>
      <c r="O43" s="337"/>
      <c r="P43" s="395"/>
      <c r="Q43" s="343">
        <v>0</v>
      </c>
      <c r="R43" s="337"/>
      <c r="S43" s="106"/>
      <c r="T43" s="107">
        <v>0</v>
      </c>
      <c r="U43" s="103"/>
      <c r="V43" s="17"/>
      <c r="W43" s="662"/>
      <c r="Z43" s="19"/>
      <c r="AA43" s="19"/>
      <c r="AB43" s="19"/>
    </row>
    <row r="44" spans="1:28" ht="13.5" customHeight="1" x14ac:dyDescent="0.15">
      <c r="A44" s="665"/>
      <c r="B44" s="696"/>
      <c r="C44" s="697"/>
      <c r="D44" s="352"/>
      <c r="E44" s="350">
        <v>0</v>
      </c>
      <c r="F44" s="345"/>
      <c r="G44" s="352"/>
      <c r="H44" s="350">
        <v>0</v>
      </c>
      <c r="I44" s="345"/>
      <c r="J44" s="352"/>
      <c r="K44" s="350">
        <v>0</v>
      </c>
      <c r="L44" s="345"/>
      <c r="M44" s="352"/>
      <c r="N44" s="350">
        <v>0</v>
      </c>
      <c r="O44" s="345"/>
      <c r="P44" s="419"/>
      <c r="Q44" s="350">
        <v>0</v>
      </c>
      <c r="R44" s="345"/>
      <c r="S44" s="106"/>
      <c r="T44" s="107">
        <v>0</v>
      </c>
      <c r="U44" s="103"/>
      <c r="V44" s="17"/>
      <c r="W44" s="662"/>
      <c r="Z44" s="19"/>
      <c r="AA44" s="19"/>
      <c r="AB44" s="19"/>
    </row>
    <row r="45" spans="1:28" ht="13.5" customHeight="1" x14ac:dyDescent="0.15">
      <c r="A45" s="665"/>
      <c r="B45" s="261"/>
      <c r="C45" s="258"/>
      <c r="D45" s="395"/>
      <c r="E45" s="343">
        <v>0</v>
      </c>
      <c r="F45" s="337"/>
      <c r="G45" s="351"/>
      <c r="H45" s="343">
        <v>0</v>
      </c>
      <c r="I45" s="337"/>
      <c r="J45" s="351"/>
      <c r="K45" s="343">
        <v>0</v>
      </c>
      <c r="L45" s="337"/>
      <c r="M45" s="351"/>
      <c r="N45" s="343">
        <v>0</v>
      </c>
      <c r="O45" s="337"/>
      <c r="P45" s="351"/>
      <c r="Q45" s="343">
        <v>0</v>
      </c>
      <c r="R45" s="337"/>
      <c r="S45" s="106"/>
      <c r="T45" s="107">
        <v>0</v>
      </c>
      <c r="U45" s="103"/>
      <c r="V45" s="17"/>
      <c r="W45" s="662"/>
      <c r="Z45" s="19"/>
      <c r="AA45" s="19"/>
      <c r="AB45" s="19"/>
    </row>
    <row r="46" spans="1:28" ht="13.5" customHeight="1" x14ac:dyDescent="0.15">
      <c r="A46" s="666"/>
      <c r="B46" s="262"/>
      <c r="C46" s="258"/>
      <c r="D46" s="419"/>
      <c r="E46" s="350">
        <v>0</v>
      </c>
      <c r="F46" s="337"/>
      <c r="G46" s="352"/>
      <c r="H46" s="350">
        <v>0</v>
      </c>
      <c r="I46" s="337"/>
      <c r="J46" s="352"/>
      <c r="K46" s="350">
        <v>0</v>
      </c>
      <c r="L46" s="337"/>
      <c r="M46" s="352"/>
      <c r="N46" s="350">
        <v>0</v>
      </c>
      <c r="O46" s="337"/>
      <c r="P46" s="352"/>
      <c r="Q46" s="350">
        <v>0</v>
      </c>
      <c r="R46" s="337"/>
      <c r="S46" s="106"/>
      <c r="T46" s="107">
        <v>0</v>
      </c>
      <c r="U46" s="103"/>
      <c r="V46" s="17"/>
      <c r="W46" s="662"/>
      <c r="Z46" s="19"/>
      <c r="AA46" s="19"/>
      <c r="AB46" s="19"/>
    </row>
    <row r="47" spans="1:28" ht="13.5" customHeight="1" thickBot="1" x14ac:dyDescent="0.2">
      <c r="A47" s="619">
        <f>SUM(E47,H47,K47,N47,Q47)</f>
        <v>1380</v>
      </c>
      <c r="B47" s="620"/>
      <c r="C47" s="621"/>
      <c r="D47" s="396" t="s">
        <v>39</v>
      </c>
      <c r="E47" s="339">
        <f>SUM(E41:E46)</f>
        <v>880</v>
      </c>
      <c r="F47" s="340">
        <f>SUM(F41:F46)</f>
        <v>0</v>
      </c>
      <c r="G47" s="396"/>
      <c r="H47" s="339">
        <f>SUM(H41:H46)</f>
        <v>430</v>
      </c>
      <c r="I47" s="340">
        <f>SUM(I41:I46)</f>
        <v>0</v>
      </c>
      <c r="J47" s="396" t="s">
        <v>41</v>
      </c>
      <c r="K47" s="339">
        <f>SUM(K41:K46)</f>
        <v>70</v>
      </c>
      <c r="L47" s="340">
        <f>SUM(L41:L46)</f>
        <v>0</v>
      </c>
      <c r="M47" s="396"/>
      <c r="N47" s="339"/>
      <c r="O47" s="340"/>
      <c r="P47" s="396" t="s">
        <v>147</v>
      </c>
      <c r="Q47" s="339">
        <f>SUM(Q41:Q46)</f>
        <v>0</v>
      </c>
      <c r="R47" s="340">
        <f>SUM(R41:R46)</f>
        <v>0</v>
      </c>
      <c r="S47" s="106"/>
      <c r="T47" s="107">
        <v>0</v>
      </c>
      <c r="U47" s="103"/>
      <c r="V47" s="17"/>
      <c r="W47" s="662"/>
      <c r="Z47" s="19"/>
      <c r="AA47" s="19"/>
      <c r="AB47" s="19"/>
    </row>
    <row r="48" spans="1:28" ht="13.5" customHeight="1" x14ac:dyDescent="0.15">
      <c r="A48" s="260" t="s">
        <v>256</v>
      </c>
      <c r="B48" s="71"/>
      <c r="C48" s="71"/>
      <c r="D48" s="341"/>
      <c r="E48" s="341"/>
      <c r="F48" s="413"/>
      <c r="G48" s="341"/>
      <c r="H48" s="341"/>
      <c r="I48" s="413"/>
      <c r="J48" s="397"/>
      <c r="K48" s="341">
        <v>0</v>
      </c>
      <c r="L48" s="413"/>
      <c r="M48" s="397"/>
      <c r="N48" s="341">
        <v>0</v>
      </c>
      <c r="O48" s="413"/>
      <c r="P48" s="397"/>
      <c r="Q48" s="341">
        <v>0</v>
      </c>
      <c r="R48" s="414"/>
      <c r="S48" s="106"/>
      <c r="T48" s="107">
        <v>0</v>
      </c>
      <c r="U48" s="103"/>
      <c r="V48" s="17"/>
      <c r="W48" s="662"/>
      <c r="Z48" s="19"/>
      <c r="AA48" s="19"/>
      <c r="AB48" s="19"/>
    </row>
    <row r="49" spans="1:28" ht="13.5" customHeight="1" x14ac:dyDescent="0.15">
      <c r="A49" s="679" t="s">
        <v>37</v>
      </c>
      <c r="B49" s="680"/>
      <c r="C49" s="681"/>
      <c r="D49" s="351" t="s">
        <v>293</v>
      </c>
      <c r="E49" s="336">
        <v>4660</v>
      </c>
      <c r="F49" s="337"/>
      <c r="G49" s="351"/>
      <c r="H49" s="343"/>
      <c r="I49" s="337"/>
      <c r="J49" s="351" t="s">
        <v>597</v>
      </c>
      <c r="K49" s="343">
        <v>1500</v>
      </c>
      <c r="L49" s="337"/>
      <c r="M49" s="351"/>
      <c r="N49" s="343"/>
      <c r="O49" s="337"/>
      <c r="P49" s="351"/>
      <c r="Q49" s="343">
        <v>0</v>
      </c>
      <c r="R49" s="337"/>
      <c r="S49" s="106"/>
      <c r="T49" s="107">
        <v>0</v>
      </c>
      <c r="U49" s="103"/>
      <c r="V49" s="17"/>
      <c r="W49" s="662"/>
      <c r="Z49" s="19"/>
      <c r="AA49" s="19"/>
      <c r="AB49" s="19"/>
    </row>
    <row r="50" spans="1:28" ht="13.5" customHeight="1" x14ac:dyDescent="0.15">
      <c r="A50" s="682" t="s">
        <v>38</v>
      </c>
      <c r="B50" s="683"/>
      <c r="C50" s="684"/>
      <c r="D50" s="351"/>
      <c r="E50" s="336"/>
      <c r="F50" s="337"/>
      <c r="G50" s="351"/>
      <c r="H50" s="343">
        <v>0</v>
      </c>
      <c r="I50" s="337"/>
      <c r="J50" s="351"/>
      <c r="K50" s="343"/>
      <c r="L50" s="337"/>
      <c r="M50" s="351"/>
      <c r="N50" s="343"/>
      <c r="O50" s="337"/>
      <c r="P50" s="351"/>
      <c r="Q50" s="343">
        <v>0</v>
      </c>
      <c r="R50" s="337"/>
      <c r="S50" s="106"/>
      <c r="T50" s="107">
        <v>0</v>
      </c>
      <c r="U50" s="103"/>
      <c r="V50" s="17"/>
      <c r="W50" s="662"/>
    </row>
    <row r="51" spans="1:28" ht="13.5" customHeight="1" thickBot="1" x14ac:dyDescent="0.2">
      <c r="A51" s="619">
        <f>SUM(E51,H51,K51,N51)</f>
        <v>6160</v>
      </c>
      <c r="B51" s="620"/>
      <c r="C51" s="621"/>
      <c r="D51" s="202" t="s">
        <v>39</v>
      </c>
      <c r="E51" s="203">
        <f>SUM(E49:E50)</f>
        <v>4660</v>
      </c>
      <c r="F51" s="108">
        <f>SUM(F49:F50)</f>
        <v>0</v>
      </c>
      <c r="G51" s="202" t="s">
        <v>40</v>
      </c>
      <c r="H51" s="203">
        <f>SUM(H49:H50)</f>
        <v>0</v>
      </c>
      <c r="I51" s="108">
        <f>SUM(I49:I50)</f>
        <v>0</v>
      </c>
      <c r="J51" s="202" t="s">
        <v>41</v>
      </c>
      <c r="K51" s="203">
        <f>SUM(K49:K50)</f>
        <v>1500</v>
      </c>
      <c r="L51" s="108">
        <f>SUM(L49:L50)</f>
        <v>0</v>
      </c>
      <c r="M51" s="202" t="s">
        <v>42</v>
      </c>
      <c r="N51" s="203">
        <f>SUM(N49:N50)</f>
        <v>0</v>
      </c>
      <c r="O51" s="108">
        <f>SUM(O49:O50)</f>
        <v>0</v>
      </c>
      <c r="P51" s="202"/>
      <c r="Q51" s="203"/>
      <c r="R51" s="108"/>
      <c r="S51" s="113"/>
      <c r="T51" s="114">
        <v>0</v>
      </c>
      <c r="U51" s="122"/>
      <c r="V51" s="17"/>
      <c r="W51" s="662"/>
    </row>
    <row r="52" spans="1:28" ht="13.5" customHeight="1" thickBot="1" x14ac:dyDescent="0.2">
      <c r="A52" s="676">
        <f>SUM(E52,H52,K52,N52,Q52,T52)</f>
        <v>38580</v>
      </c>
      <c r="B52" s="677"/>
      <c r="C52" s="678"/>
      <c r="D52" s="202" t="s">
        <v>181</v>
      </c>
      <c r="E52" s="203">
        <f>SUM(E21,E38,E47,E51)</f>
        <v>29640</v>
      </c>
      <c r="F52" s="108">
        <f>SUM(F21,F38,F47,F51)</f>
        <v>0</v>
      </c>
      <c r="G52" s="202" t="s">
        <v>181</v>
      </c>
      <c r="H52" s="203">
        <f>SUM(H21,H38,H47,H51)</f>
        <v>430</v>
      </c>
      <c r="I52" s="108">
        <f>SUM(I21,I38,I47,I51)</f>
        <v>0</v>
      </c>
      <c r="J52" s="202" t="s">
        <v>181</v>
      </c>
      <c r="K52" s="203">
        <f>SUM(K21,K38,K47,K51)</f>
        <v>8510</v>
      </c>
      <c r="L52" s="108">
        <f>SUM(L21,L38,L47,L51)</f>
        <v>0</v>
      </c>
      <c r="M52" s="202" t="s">
        <v>181</v>
      </c>
      <c r="N52" s="203">
        <f>SUM(N21,N38,N47,N51)</f>
        <v>0</v>
      </c>
      <c r="O52" s="108">
        <f>SUM(O21,O38,O47,O51)</f>
        <v>0</v>
      </c>
      <c r="P52" s="202" t="s">
        <v>181</v>
      </c>
      <c r="Q52" s="203">
        <f>SUM(Q21,Q38,Q47,Q51)</f>
        <v>0</v>
      </c>
      <c r="R52" s="108">
        <f>SUM(R21,R38,R47,R51)</f>
        <v>0</v>
      </c>
      <c r="S52" s="253"/>
      <c r="T52" s="254">
        <f>SUM(T27)</f>
        <v>0</v>
      </c>
      <c r="U52" s="255">
        <f>SUM(U27)</f>
        <v>0</v>
      </c>
      <c r="V52" s="17"/>
      <c r="W52" s="662"/>
      <c r="Z52" s="19"/>
      <c r="AA52" s="19"/>
      <c r="AB52" s="19"/>
    </row>
    <row r="53" spans="1:28" ht="18.75" customHeight="1" x14ac:dyDescent="0.15">
      <c r="A53" s="23"/>
      <c r="B53" s="23"/>
      <c r="C53" s="23"/>
      <c r="E53" s="19"/>
      <c r="F53" s="383" t="s">
        <v>638</v>
      </c>
      <c r="G53" s="382" t="s">
        <v>277</v>
      </c>
      <c r="H53" s="382">
        <f>((F39+I39+L39+O39)-H54)*0.2</f>
        <v>0</v>
      </c>
      <c r="I53" s="19"/>
      <c r="J53" s="390" t="s">
        <v>642</v>
      </c>
      <c r="K53" s="390">
        <f>SUM(F54,山口2!E59,山口3!G59,山口4!G56,山口5!F60,山口6!F56,山口7!F56,山口8!F56,山口9!F56,山口10!F56,宇部日報【夕刊】!F56)</f>
        <v>0</v>
      </c>
      <c r="L53" s="19"/>
      <c r="M53" s="482" t="s">
        <v>668</v>
      </c>
      <c r="N53" s="19"/>
      <c r="O53" s="19"/>
      <c r="P53" s="19"/>
      <c r="Q53" s="19"/>
      <c r="R53" s="19"/>
      <c r="S53" s="28"/>
      <c r="T53" s="25"/>
      <c r="U53" s="25"/>
      <c r="V53" s="17"/>
    </row>
    <row r="54" spans="1:28" ht="18.75" customHeight="1" x14ac:dyDescent="0.15">
      <c r="A54" s="26"/>
      <c r="B54" s="26"/>
      <c r="C54" s="26"/>
      <c r="D54" s="95" t="s">
        <v>114</v>
      </c>
      <c r="E54" s="19"/>
      <c r="F54" s="388">
        <f>SUM(H53:H54)</f>
        <v>0</v>
      </c>
      <c r="G54" s="476" t="s">
        <v>640</v>
      </c>
      <c r="H54" s="385">
        <f>SUM(F28,F32:F36)</f>
        <v>0</v>
      </c>
      <c r="I54" s="19"/>
      <c r="J54" s="19"/>
      <c r="K54" s="19"/>
      <c r="L54" s="19"/>
      <c r="M54" s="19"/>
      <c r="N54" s="19"/>
      <c r="O54" s="19"/>
      <c r="P54" s="19"/>
      <c r="Q54" s="19"/>
      <c r="S54" s="49" t="str">
        <f>市郡別!T92</f>
        <v>(R7.4月)</v>
      </c>
      <c r="T54" s="19"/>
    </row>
    <row r="55" spans="1:28" ht="17.25" customHeight="1" x14ac:dyDescent="0.15">
      <c r="G55" s="305"/>
    </row>
    <row r="56" spans="1:28" ht="13.5" customHeight="1" x14ac:dyDescent="0.15"/>
    <row r="57" spans="1:28" ht="13.5" customHeight="1" x14ac:dyDescent="0.15"/>
    <row r="58" spans="1:28" ht="13.5" customHeight="1" x14ac:dyDescent="0.15"/>
    <row r="59" spans="1:28" ht="13.5" customHeight="1" x14ac:dyDescent="0.15"/>
    <row r="60" spans="1:28" ht="13.5" customHeight="1" x14ac:dyDescent="0.15"/>
    <row r="61" spans="1:28" ht="13.5" customHeight="1" x14ac:dyDescent="0.15"/>
    <row r="62" spans="1:28" ht="13.5" customHeight="1" x14ac:dyDescent="0.15"/>
  </sheetData>
  <mergeCells count="24">
    <mergeCell ref="W15:W52"/>
    <mergeCell ref="W9:W13"/>
    <mergeCell ref="A47:C47"/>
    <mergeCell ref="A41:A46"/>
    <mergeCell ref="B10:C20"/>
    <mergeCell ref="B21:C21"/>
    <mergeCell ref="B38:C38"/>
    <mergeCell ref="A52:C52"/>
    <mergeCell ref="A49:C49"/>
    <mergeCell ref="A50:C50"/>
    <mergeCell ref="B22:B37"/>
    <mergeCell ref="A10:A38"/>
    <mergeCell ref="A39:C39"/>
    <mergeCell ref="B41:C44"/>
    <mergeCell ref="I2:L5"/>
    <mergeCell ref="A51:C51"/>
    <mergeCell ref="U2:U5"/>
    <mergeCell ref="N3:O5"/>
    <mergeCell ref="P3:Q5"/>
    <mergeCell ref="R2:T5"/>
    <mergeCell ref="M2:M5"/>
    <mergeCell ref="H2:H5"/>
    <mergeCell ref="A7:C8"/>
    <mergeCell ref="A2:G5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I9:I20 U28:U51 F40:F46 I48:I50 F9:F20 I40:I46 L22:L37 L9:L20 L40:L46 L48:L50 O9:O18 O20 O40:O46 O48:O50 R9:R20 R40:R46 R48:R50 U9:U26 I22:I37 F22:F37 R22:R37 O22:O37 F48:F50" xr:uid="{00000000-0002-0000-0400-000000000000}">
      <formula1>10</formula1>
      <formula2>E9</formula2>
    </dataValidation>
  </dataValidations>
  <printOptions horizontalCentered="1" verticalCentered="1"/>
  <pageMargins left="0.39370078740157483" right="0.19685039370078741" top="0.31496062992125984" bottom="0.19685039370078741" header="0.19685039370078741" footer="0.19685039370078741"/>
  <pageSetup paperSize="9" scale="7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A66"/>
  <sheetViews>
    <sheetView showZeros="0" zoomScale="98" zoomScaleNormal="98" workbookViewId="0">
      <pane ySplit="8" topLeftCell="A36" activePane="bottomLeft" state="frozen"/>
      <selection activeCell="P31" sqref="P31"/>
      <selection pane="bottomLeft" activeCell="G38" sqref="G38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2" s="6" customFormat="1" ht="16.5" customHeight="1" x14ac:dyDescent="0.15">
      <c r="A1" s="61" t="s">
        <v>0</v>
      </c>
      <c r="B1" s="62"/>
      <c r="C1" s="62"/>
      <c r="D1" s="62"/>
      <c r="E1" s="62"/>
      <c r="F1" s="62"/>
      <c r="G1" s="63"/>
      <c r="H1" s="62" t="s">
        <v>1</v>
      </c>
      <c r="I1" s="62"/>
      <c r="J1" s="62"/>
      <c r="K1" s="63"/>
      <c r="L1" s="64" t="s">
        <v>2</v>
      </c>
      <c r="M1" s="62" t="s">
        <v>31</v>
      </c>
      <c r="N1" s="62"/>
      <c r="O1" s="62"/>
      <c r="P1" s="63"/>
      <c r="Q1" s="62" t="s">
        <v>3</v>
      </c>
      <c r="R1" s="62"/>
      <c r="S1" s="65"/>
      <c r="T1" s="66" t="s">
        <v>26</v>
      </c>
    </row>
    <row r="2" spans="1:22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49" t="s">
        <v>10</v>
      </c>
      <c r="H2" s="613" t="str">
        <f>市郡別!H4</f>
        <v>　</v>
      </c>
      <c r="I2" s="613"/>
      <c r="J2" s="613"/>
      <c r="K2" s="614"/>
      <c r="L2" s="646" t="str">
        <f>市郡別!L4</f>
        <v>　</v>
      </c>
      <c r="M2" s="4" t="s">
        <v>12</v>
      </c>
      <c r="N2" s="5"/>
      <c r="O2" s="4" t="s">
        <v>13</v>
      </c>
      <c r="P2" s="45"/>
      <c r="Q2" s="637" t="str">
        <f>市郡別!Q4</f>
        <v>　</v>
      </c>
      <c r="R2" s="638"/>
      <c r="S2" s="639"/>
      <c r="T2" s="622" t="str">
        <f>市郡別!T4</f>
        <v>　</v>
      </c>
    </row>
    <row r="3" spans="1:22" ht="13.5" customHeight="1" x14ac:dyDescent="0.15">
      <c r="A3" s="658"/>
      <c r="B3" s="659"/>
      <c r="C3" s="659"/>
      <c r="D3" s="659"/>
      <c r="E3" s="659"/>
      <c r="F3" s="659"/>
      <c r="G3" s="650"/>
      <c r="H3" s="615"/>
      <c r="I3" s="615"/>
      <c r="J3" s="615"/>
      <c r="K3" s="616"/>
      <c r="L3" s="647"/>
      <c r="M3" s="625">
        <f>SUM(E57,H57,K57,N57,Q57,T57)</f>
        <v>0</v>
      </c>
      <c r="N3" s="626"/>
      <c r="O3" s="631">
        <f>SUM(山口1!N3,山口2!M3,山口3!M3,山口4!M3,山口5!M3,山口6!M3,山口7!M3,山口8!M3,山口9!M3,山口10!M3,宇部日報【夕刊】!M3)</f>
        <v>0</v>
      </c>
      <c r="P3" s="632"/>
      <c r="Q3" s="640"/>
      <c r="R3" s="641"/>
      <c r="S3" s="642"/>
      <c r="T3" s="623"/>
    </row>
    <row r="4" spans="1:22" ht="13.5" customHeight="1" x14ac:dyDescent="0.15">
      <c r="A4" s="658"/>
      <c r="B4" s="659"/>
      <c r="C4" s="659"/>
      <c r="D4" s="659"/>
      <c r="E4" s="659"/>
      <c r="F4" s="659"/>
      <c r="G4" s="650"/>
      <c r="H4" s="615"/>
      <c r="I4" s="615"/>
      <c r="J4" s="615"/>
      <c r="K4" s="616"/>
      <c r="L4" s="647"/>
      <c r="M4" s="627"/>
      <c r="N4" s="628"/>
      <c r="O4" s="633"/>
      <c r="P4" s="634"/>
      <c r="Q4" s="640"/>
      <c r="R4" s="641"/>
      <c r="S4" s="642"/>
      <c r="T4" s="623"/>
    </row>
    <row r="5" spans="1:22" ht="13.5" customHeight="1" thickBot="1" x14ac:dyDescent="0.2">
      <c r="A5" s="660"/>
      <c r="B5" s="661"/>
      <c r="C5" s="661"/>
      <c r="D5" s="661"/>
      <c r="E5" s="661"/>
      <c r="F5" s="661"/>
      <c r="G5" s="651"/>
      <c r="H5" s="617"/>
      <c r="I5" s="617"/>
      <c r="J5" s="617"/>
      <c r="K5" s="618"/>
      <c r="L5" s="648"/>
      <c r="M5" s="629"/>
      <c r="N5" s="630"/>
      <c r="O5" s="635"/>
      <c r="P5" s="636"/>
      <c r="Q5" s="643"/>
      <c r="R5" s="644"/>
      <c r="S5" s="645"/>
      <c r="T5" s="624"/>
    </row>
    <row r="6" spans="1:22" ht="7.5" customHeight="1" thickBot="1" x14ac:dyDescent="0.2"/>
    <row r="7" spans="1:22" s="15" customFormat="1" ht="18" customHeight="1" thickBot="1" x14ac:dyDescent="0.2">
      <c r="A7" s="652" t="s">
        <v>11</v>
      </c>
      <c r="B7" s="653"/>
      <c r="C7" s="7" t="s">
        <v>33</v>
      </c>
      <c r="D7" s="8"/>
      <c r="E7" s="8"/>
      <c r="F7" s="7" t="s">
        <v>4</v>
      </c>
      <c r="G7" s="8"/>
      <c r="H7" s="9"/>
      <c r="I7" s="10" t="s">
        <v>5</v>
      </c>
      <c r="J7" s="8"/>
      <c r="K7" s="11"/>
      <c r="L7" s="12" t="s">
        <v>6</v>
      </c>
      <c r="M7" s="8"/>
      <c r="N7" s="9"/>
      <c r="O7" s="67"/>
      <c r="P7" s="68"/>
      <c r="Q7" s="69"/>
      <c r="R7" s="12"/>
      <c r="S7" s="8"/>
      <c r="T7" s="13"/>
      <c r="U7" s="14"/>
    </row>
    <row r="8" spans="1:22" ht="15.75" customHeight="1" x14ac:dyDescent="0.15">
      <c r="A8" s="654"/>
      <c r="B8" s="655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2" ht="12.75" customHeight="1" x14ac:dyDescent="0.15">
      <c r="A9" s="701" t="s">
        <v>46</v>
      </c>
      <c r="B9" s="698" t="s">
        <v>261</v>
      </c>
      <c r="C9" s="351" t="s">
        <v>294</v>
      </c>
      <c r="D9" s="336">
        <v>3320</v>
      </c>
      <c r="E9" s="347"/>
      <c r="F9" s="351" t="s">
        <v>294</v>
      </c>
      <c r="G9" s="343" t="s">
        <v>618</v>
      </c>
      <c r="H9" s="337"/>
      <c r="I9" s="351" t="s">
        <v>294</v>
      </c>
      <c r="J9" s="343">
        <v>2440</v>
      </c>
      <c r="K9" s="337"/>
      <c r="L9" s="351"/>
      <c r="M9" s="343"/>
      <c r="N9" s="103"/>
      <c r="O9" s="106"/>
      <c r="P9" s="107">
        <v>0</v>
      </c>
      <c r="Q9" s="103"/>
      <c r="R9" s="106"/>
      <c r="S9" s="107"/>
      <c r="T9" s="103"/>
      <c r="U9" s="17"/>
      <c r="V9" s="663" t="s">
        <v>44</v>
      </c>
    </row>
    <row r="10" spans="1:22" ht="12.75" customHeight="1" x14ac:dyDescent="0.15">
      <c r="A10" s="702"/>
      <c r="B10" s="699"/>
      <c r="C10" s="351"/>
      <c r="D10" s="336"/>
      <c r="E10" s="337"/>
      <c r="F10" s="351"/>
      <c r="G10" s="336"/>
      <c r="H10" s="337"/>
      <c r="I10" s="351" t="s">
        <v>295</v>
      </c>
      <c r="J10" s="451" t="s">
        <v>651</v>
      </c>
      <c r="K10" s="337"/>
      <c r="L10" s="351"/>
      <c r="M10" s="343"/>
      <c r="N10" s="103"/>
      <c r="O10" s="106"/>
      <c r="P10" s="107">
        <v>0</v>
      </c>
      <c r="Q10" s="103"/>
      <c r="R10" s="106"/>
      <c r="S10" s="107"/>
      <c r="T10" s="103"/>
      <c r="U10" s="17"/>
      <c r="V10" s="663"/>
    </row>
    <row r="11" spans="1:22" ht="12.75" customHeight="1" x14ac:dyDescent="0.15">
      <c r="A11" s="702"/>
      <c r="B11" s="699"/>
      <c r="C11" s="351"/>
      <c r="D11" s="343"/>
      <c r="E11" s="337"/>
      <c r="F11" s="351"/>
      <c r="G11" s="343"/>
      <c r="H11" s="337"/>
      <c r="I11" s="351" t="s">
        <v>296</v>
      </c>
      <c r="J11" s="451" t="s">
        <v>651</v>
      </c>
      <c r="K11" s="337"/>
      <c r="L11" s="351"/>
      <c r="M11" s="343"/>
      <c r="N11" s="103"/>
      <c r="O11" s="106"/>
      <c r="P11" s="107">
        <v>0</v>
      </c>
      <c r="Q11" s="103"/>
      <c r="R11" s="106"/>
      <c r="S11" s="107"/>
      <c r="T11" s="103"/>
      <c r="U11" s="17"/>
      <c r="V11" s="663"/>
    </row>
    <row r="12" spans="1:22" ht="12.75" customHeight="1" x14ac:dyDescent="0.15">
      <c r="A12" s="702"/>
      <c r="B12" s="699"/>
      <c r="C12" s="351"/>
      <c r="D12" s="336"/>
      <c r="E12" s="337"/>
      <c r="F12" s="351"/>
      <c r="G12" s="336"/>
      <c r="H12" s="337"/>
      <c r="I12" s="351" t="s">
        <v>298</v>
      </c>
      <c r="J12" s="451" t="s">
        <v>651</v>
      </c>
      <c r="K12" s="337"/>
      <c r="L12" s="395"/>
      <c r="M12" s="336">
        <v>0</v>
      </c>
      <c r="N12" s="103"/>
      <c r="O12" s="106"/>
      <c r="P12" s="107">
        <v>0</v>
      </c>
      <c r="Q12" s="103"/>
      <c r="R12" s="106"/>
      <c r="S12" s="107">
        <v>0</v>
      </c>
      <c r="T12" s="103"/>
      <c r="U12" s="17"/>
      <c r="V12" s="663"/>
    </row>
    <row r="13" spans="1:22" ht="12.75" customHeight="1" x14ac:dyDescent="0.15">
      <c r="A13" s="702"/>
      <c r="B13" s="699"/>
      <c r="C13" s="351"/>
      <c r="D13" s="343"/>
      <c r="E13" s="337"/>
      <c r="F13" s="351" t="s">
        <v>297</v>
      </c>
      <c r="G13" s="343">
        <v>10</v>
      </c>
      <c r="H13" s="337"/>
      <c r="I13" s="351" t="s">
        <v>299</v>
      </c>
      <c r="J13" s="451" t="s">
        <v>651</v>
      </c>
      <c r="K13" s="337"/>
      <c r="L13" s="351"/>
      <c r="M13" s="343">
        <v>0</v>
      </c>
      <c r="N13" s="103"/>
      <c r="O13" s="106"/>
      <c r="P13" s="107">
        <v>0</v>
      </c>
      <c r="Q13" s="103"/>
      <c r="R13" s="106"/>
      <c r="S13" s="107">
        <v>0</v>
      </c>
      <c r="T13" s="103"/>
      <c r="U13" s="17"/>
      <c r="V13" s="663"/>
    </row>
    <row r="14" spans="1:22" ht="12.75" customHeight="1" x14ac:dyDescent="0.15">
      <c r="A14" s="702"/>
      <c r="B14" s="699"/>
      <c r="C14" s="351" t="s">
        <v>635</v>
      </c>
      <c r="D14" s="336">
        <v>340</v>
      </c>
      <c r="E14" s="337"/>
      <c r="F14" s="351"/>
      <c r="G14" s="343"/>
      <c r="H14" s="337"/>
      <c r="I14" s="351" t="s">
        <v>300</v>
      </c>
      <c r="J14" s="451" t="s">
        <v>643</v>
      </c>
      <c r="K14" s="337"/>
      <c r="L14" s="351"/>
      <c r="M14" s="343">
        <v>0</v>
      </c>
      <c r="N14" s="103"/>
      <c r="O14" s="106"/>
      <c r="P14" s="107">
        <v>0</v>
      </c>
      <c r="Q14" s="103"/>
      <c r="R14" s="106"/>
      <c r="S14" s="107">
        <v>0</v>
      </c>
      <c r="T14" s="103"/>
      <c r="U14" s="17"/>
    </row>
    <row r="15" spans="1:22" ht="12.75" customHeight="1" x14ac:dyDescent="0.15">
      <c r="A15" s="702"/>
      <c r="B15" s="700"/>
      <c r="C15" s="392" t="s">
        <v>636</v>
      </c>
      <c r="D15" s="420">
        <v>310</v>
      </c>
      <c r="E15" s="333"/>
      <c r="F15" s="392"/>
      <c r="G15" s="393">
        <v>0</v>
      </c>
      <c r="H15" s="333"/>
      <c r="I15" s="392" t="s">
        <v>301</v>
      </c>
      <c r="J15" s="477" t="s">
        <v>643</v>
      </c>
      <c r="K15" s="333"/>
      <c r="L15" s="421"/>
      <c r="M15" s="422"/>
      <c r="N15" s="213"/>
      <c r="O15" s="113"/>
      <c r="P15" s="114">
        <v>0</v>
      </c>
      <c r="Q15" s="122"/>
      <c r="R15" s="113"/>
      <c r="S15" s="114">
        <v>0</v>
      </c>
      <c r="T15" s="122"/>
      <c r="U15" s="17"/>
      <c r="V15" s="662" t="s">
        <v>193</v>
      </c>
    </row>
    <row r="16" spans="1:22" ht="12.75" customHeight="1" x14ac:dyDescent="0.15">
      <c r="A16" s="702"/>
      <c r="B16" s="263">
        <f>SUM(D16,G16,J16,M16,P16,S16)</f>
        <v>6420</v>
      </c>
      <c r="C16" s="394" t="s">
        <v>260</v>
      </c>
      <c r="D16" s="334">
        <f>SUM(D9:D15)</f>
        <v>3970</v>
      </c>
      <c r="E16" s="335">
        <f>SUM(E9:E15)</f>
        <v>0</v>
      </c>
      <c r="F16" s="394" t="s">
        <v>260</v>
      </c>
      <c r="G16" s="334">
        <f>SUM(G9:G15)</f>
        <v>10</v>
      </c>
      <c r="H16" s="335">
        <f>SUM(H9:H15)</f>
        <v>0</v>
      </c>
      <c r="I16" s="394" t="s">
        <v>260</v>
      </c>
      <c r="J16" s="334">
        <f>SUM(J9:J15)</f>
        <v>2440</v>
      </c>
      <c r="K16" s="335">
        <f>SUM(K9:K15)</f>
        <v>0</v>
      </c>
      <c r="L16" s="394" t="s">
        <v>260</v>
      </c>
      <c r="M16" s="334">
        <f>SUM(M9:M15)</f>
        <v>0</v>
      </c>
      <c r="N16" s="198">
        <f>SUM(N9:N15)</f>
        <v>0</v>
      </c>
      <c r="O16" s="115"/>
      <c r="P16" s="110">
        <f>SUM(P9:P15)</f>
        <v>0</v>
      </c>
      <c r="Q16" s="198">
        <f>SUM(Q9:Q15)</f>
        <v>0</v>
      </c>
      <c r="R16" s="115"/>
      <c r="S16" s="110">
        <f>SUM(S9:S15)</f>
        <v>0</v>
      </c>
      <c r="T16" s="198">
        <f>SUM(T9:T15)</f>
        <v>0</v>
      </c>
      <c r="U16" s="17"/>
      <c r="V16" s="662"/>
    </row>
    <row r="17" spans="1:27" ht="12.75" customHeight="1" x14ac:dyDescent="0.15">
      <c r="A17" s="702"/>
      <c r="B17" s="256" t="s">
        <v>262</v>
      </c>
      <c r="C17" s="351" t="s">
        <v>146</v>
      </c>
      <c r="D17" s="336">
        <v>440</v>
      </c>
      <c r="E17" s="337"/>
      <c r="F17" s="351"/>
      <c r="G17" s="343">
        <v>0</v>
      </c>
      <c r="H17" s="337"/>
      <c r="I17" s="351"/>
      <c r="J17" s="343">
        <v>0</v>
      </c>
      <c r="K17" s="337"/>
      <c r="L17" s="351"/>
      <c r="M17" s="336"/>
      <c r="N17" s="103"/>
      <c r="O17" s="106"/>
      <c r="P17" s="107"/>
      <c r="Q17" s="103"/>
      <c r="R17" s="106"/>
      <c r="S17" s="107"/>
      <c r="T17" s="103"/>
      <c r="U17" s="17"/>
      <c r="V17" s="662"/>
    </row>
    <row r="18" spans="1:27" ht="12.75" customHeight="1" x14ac:dyDescent="0.15">
      <c r="A18" s="702"/>
      <c r="B18" s="264" t="s">
        <v>263</v>
      </c>
      <c r="C18" s="351"/>
      <c r="D18" s="338">
        <v>0</v>
      </c>
      <c r="E18" s="337"/>
      <c r="F18" s="351"/>
      <c r="G18" s="343">
        <v>0</v>
      </c>
      <c r="H18" s="337"/>
      <c r="I18" s="395"/>
      <c r="J18" s="343">
        <v>0</v>
      </c>
      <c r="K18" s="337"/>
      <c r="L18" s="395"/>
      <c r="M18" s="343">
        <v>0</v>
      </c>
      <c r="N18" s="103"/>
      <c r="O18" s="106"/>
      <c r="P18" s="107">
        <v>0</v>
      </c>
      <c r="Q18" s="103"/>
      <c r="R18" s="106"/>
      <c r="S18" s="107">
        <v>0</v>
      </c>
      <c r="T18" s="103"/>
      <c r="U18" s="17"/>
      <c r="V18" s="662"/>
    </row>
    <row r="19" spans="1:27" ht="12.75" customHeight="1" x14ac:dyDescent="0.15">
      <c r="A19" s="703"/>
      <c r="B19" s="263">
        <f>SUM(D19,G19,J19,M19,P19,S19)</f>
        <v>440</v>
      </c>
      <c r="C19" s="394" t="s">
        <v>260</v>
      </c>
      <c r="D19" s="334">
        <f>SUM(D17:D18)</f>
        <v>440</v>
      </c>
      <c r="E19" s="335">
        <f>SUM(E17:E18)</f>
        <v>0</v>
      </c>
      <c r="F19" s="394" t="s">
        <v>260</v>
      </c>
      <c r="G19" s="334">
        <f>SUM(G17:G18)</f>
        <v>0</v>
      </c>
      <c r="H19" s="335">
        <f>SUM(H17:H18)</f>
        <v>0</v>
      </c>
      <c r="I19" s="394" t="s">
        <v>260</v>
      </c>
      <c r="J19" s="334">
        <f>SUM(J17:J18)</f>
        <v>0</v>
      </c>
      <c r="K19" s="335">
        <f>SUM(K17:K18)</f>
        <v>0</v>
      </c>
      <c r="L19" s="394" t="s">
        <v>260</v>
      </c>
      <c r="M19" s="334">
        <f>SUM(M17:M18)</f>
        <v>0</v>
      </c>
      <c r="N19" s="198">
        <f>SUM(N17:N18)</f>
        <v>0</v>
      </c>
      <c r="O19" s="115"/>
      <c r="P19" s="110">
        <f>SUM(P17:P18)</f>
        <v>0</v>
      </c>
      <c r="Q19" s="198">
        <f>SUM(Q17:Q18)</f>
        <v>0</v>
      </c>
      <c r="R19" s="115"/>
      <c r="S19" s="110">
        <f>SUM(S17:S18)</f>
        <v>0</v>
      </c>
      <c r="T19" s="198">
        <f>SUM(T17:T18)</f>
        <v>0</v>
      </c>
      <c r="U19" s="17"/>
      <c r="V19" s="662"/>
    </row>
    <row r="20" spans="1:27" ht="12.75" customHeight="1" thickBot="1" x14ac:dyDescent="0.2">
      <c r="A20" s="619">
        <f>SUM(D20,G20,J20,M20,P20,S20)</f>
        <v>6860</v>
      </c>
      <c r="B20" s="621"/>
      <c r="C20" s="396" t="s">
        <v>39</v>
      </c>
      <c r="D20" s="339">
        <f>SUM(D19,D16)</f>
        <v>4410</v>
      </c>
      <c r="E20" s="340">
        <f>SUM(E19,E16)</f>
        <v>0</v>
      </c>
      <c r="F20" s="396" t="s">
        <v>45</v>
      </c>
      <c r="G20" s="339">
        <f>SUM(G19,G16)</f>
        <v>10</v>
      </c>
      <c r="H20" s="340">
        <f>SUM(H19,H16)</f>
        <v>0</v>
      </c>
      <c r="I20" s="396" t="s">
        <v>41</v>
      </c>
      <c r="J20" s="339">
        <f>SUM(J19,J16)</f>
        <v>2440</v>
      </c>
      <c r="K20" s="340">
        <f>SUM(K19,K16)</f>
        <v>0</v>
      </c>
      <c r="L20" s="396" t="s">
        <v>42</v>
      </c>
      <c r="M20" s="339">
        <f>SUM(M19,M16)</f>
        <v>0</v>
      </c>
      <c r="N20" s="108">
        <f>SUM(N19,N16)</f>
        <v>0</v>
      </c>
      <c r="O20" s="202"/>
      <c r="P20" s="203"/>
      <c r="Q20" s="108"/>
      <c r="R20" s="202"/>
      <c r="S20" s="203">
        <f>SUM(S19,S16)</f>
        <v>0</v>
      </c>
      <c r="T20" s="108">
        <f>SUM(T19,T16)</f>
        <v>0</v>
      </c>
      <c r="U20" s="17"/>
      <c r="V20" s="662"/>
    </row>
    <row r="21" spans="1:27" ht="12.75" customHeight="1" x14ac:dyDescent="0.15">
      <c r="A21" s="70"/>
      <c r="B21" s="71"/>
      <c r="C21" s="397"/>
      <c r="D21" s="341"/>
      <c r="E21" s="342"/>
      <c r="F21" s="397"/>
      <c r="G21" s="341"/>
      <c r="H21" s="342"/>
      <c r="I21" s="397"/>
      <c r="J21" s="341"/>
      <c r="K21" s="342"/>
      <c r="L21" s="397"/>
      <c r="M21" s="341"/>
      <c r="N21" s="109"/>
      <c r="O21" s="210"/>
      <c r="P21" s="211"/>
      <c r="Q21" s="109"/>
      <c r="R21" s="214"/>
      <c r="S21" s="211"/>
      <c r="T21" s="215"/>
      <c r="U21" s="17"/>
      <c r="V21" s="662"/>
    </row>
    <row r="22" spans="1:27" ht="12.75" customHeight="1" x14ac:dyDescent="0.15">
      <c r="A22" s="687" t="s">
        <v>47</v>
      </c>
      <c r="B22" s="264" t="s">
        <v>48</v>
      </c>
      <c r="C22" s="351" t="s">
        <v>658</v>
      </c>
      <c r="D22" s="343">
        <v>2080</v>
      </c>
      <c r="E22" s="337"/>
      <c r="F22" s="351" t="s">
        <v>306</v>
      </c>
      <c r="G22" s="336">
        <v>960</v>
      </c>
      <c r="H22" s="337"/>
      <c r="I22" s="351" t="s">
        <v>665</v>
      </c>
      <c r="J22" s="343">
        <v>610</v>
      </c>
      <c r="K22" s="337"/>
      <c r="L22" s="351"/>
      <c r="M22" s="343"/>
      <c r="N22" s="103"/>
      <c r="O22" s="106"/>
      <c r="P22" s="107">
        <v>0</v>
      </c>
      <c r="Q22" s="103"/>
      <c r="R22" s="106"/>
      <c r="S22" s="107">
        <v>0</v>
      </c>
      <c r="T22" s="103"/>
      <c r="U22" s="17"/>
      <c r="V22" s="662"/>
      <c r="Y22" s="19"/>
      <c r="Z22" s="19"/>
      <c r="AA22" s="19"/>
    </row>
    <row r="23" spans="1:27" ht="12.75" customHeight="1" x14ac:dyDescent="0.15">
      <c r="A23" s="704"/>
      <c r="B23" s="265"/>
      <c r="C23" s="351" t="s">
        <v>302</v>
      </c>
      <c r="D23" s="336">
        <v>150</v>
      </c>
      <c r="E23" s="337"/>
      <c r="F23" s="351"/>
      <c r="G23" s="343"/>
      <c r="H23" s="337"/>
      <c r="I23" s="351"/>
      <c r="J23" s="343"/>
      <c r="K23" s="337"/>
      <c r="L23" s="351"/>
      <c r="M23" s="343"/>
      <c r="N23" s="103"/>
      <c r="O23" s="106"/>
      <c r="P23" s="107">
        <v>0</v>
      </c>
      <c r="Q23" s="103"/>
      <c r="R23" s="106"/>
      <c r="S23" s="107">
        <v>0</v>
      </c>
      <c r="T23" s="103"/>
      <c r="U23" s="17"/>
      <c r="V23" s="662"/>
      <c r="Y23" s="19"/>
      <c r="Z23" s="19"/>
      <c r="AA23" s="19"/>
    </row>
    <row r="24" spans="1:27" ht="12.75" customHeight="1" x14ac:dyDescent="0.15">
      <c r="A24" s="704"/>
      <c r="B24" s="266">
        <f>SUM(D22:D24,G22:G24,J22:J24,M22:M24)</f>
        <v>3800</v>
      </c>
      <c r="C24" s="353"/>
      <c r="D24" s="344"/>
      <c r="E24" s="345"/>
      <c r="F24" s="352"/>
      <c r="G24" s="350"/>
      <c r="H24" s="345"/>
      <c r="I24" s="352"/>
      <c r="J24" s="350"/>
      <c r="K24" s="345"/>
      <c r="L24" s="352"/>
      <c r="M24" s="350"/>
      <c r="N24" s="104"/>
      <c r="O24" s="117"/>
      <c r="P24" s="118">
        <v>0</v>
      </c>
      <c r="Q24" s="104"/>
      <c r="R24" s="117"/>
      <c r="S24" s="118">
        <v>0</v>
      </c>
      <c r="T24" s="104"/>
      <c r="U24" s="17"/>
      <c r="V24" s="662"/>
      <c r="Y24" s="19"/>
      <c r="Z24" s="19"/>
      <c r="AA24" s="19"/>
    </row>
    <row r="25" spans="1:27" ht="12.75" customHeight="1" x14ac:dyDescent="0.15">
      <c r="A25" s="704"/>
      <c r="B25" s="264" t="s">
        <v>49</v>
      </c>
      <c r="C25" s="351" t="s">
        <v>634</v>
      </c>
      <c r="D25" s="336" t="s">
        <v>609</v>
      </c>
      <c r="E25" s="337"/>
      <c r="F25" s="351"/>
      <c r="G25" s="343"/>
      <c r="H25" s="337"/>
      <c r="I25" s="351" t="s">
        <v>633</v>
      </c>
      <c r="J25" s="336" t="s">
        <v>609</v>
      </c>
      <c r="K25" s="337"/>
      <c r="L25" s="351"/>
      <c r="M25" s="343"/>
      <c r="N25" s="103"/>
      <c r="O25" s="106"/>
      <c r="P25" s="107">
        <v>0</v>
      </c>
      <c r="Q25" s="103"/>
      <c r="R25" s="106"/>
      <c r="S25" s="107">
        <v>0</v>
      </c>
      <c r="T25" s="103"/>
      <c r="U25" s="17"/>
      <c r="V25" s="662"/>
    </row>
    <row r="26" spans="1:27" ht="12.75" customHeight="1" x14ac:dyDescent="0.15">
      <c r="A26" s="704"/>
      <c r="B26" s="266">
        <f>SUM(D25:D26,G25:G26,J25:J26,M25:M26)</f>
        <v>300</v>
      </c>
      <c r="C26" s="353" t="s">
        <v>303</v>
      </c>
      <c r="D26" s="346" t="s">
        <v>609</v>
      </c>
      <c r="E26" s="345"/>
      <c r="F26" s="352" t="s">
        <v>307</v>
      </c>
      <c r="G26" s="350" t="s">
        <v>609</v>
      </c>
      <c r="H26" s="345"/>
      <c r="I26" s="352" t="s">
        <v>650</v>
      </c>
      <c r="J26" s="350">
        <v>300</v>
      </c>
      <c r="K26" s="345"/>
      <c r="L26" s="352"/>
      <c r="M26" s="350"/>
      <c r="N26" s="104"/>
      <c r="O26" s="117"/>
      <c r="P26" s="118">
        <v>0</v>
      </c>
      <c r="Q26" s="104"/>
      <c r="R26" s="117"/>
      <c r="S26" s="118">
        <v>0</v>
      </c>
      <c r="T26" s="104"/>
      <c r="U26" s="17"/>
      <c r="V26" s="662"/>
    </row>
    <row r="27" spans="1:27" ht="12.75" customHeight="1" x14ac:dyDescent="0.15">
      <c r="A27" s="704"/>
      <c r="B27" s="267" t="s">
        <v>50</v>
      </c>
      <c r="C27" s="351" t="s">
        <v>304</v>
      </c>
      <c r="D27" s="336" t="s">
        <v>659</v>
      </c>
      <c r="E27" s="337"/>
      <c r="F27" s="351" t="s">
        <v>308</v>
      </c>
      <c r="G27" s="343">
        <v>1840</v>
      </c>
      <c r="H27" s="337"/>
      <c r="I27" s="351" t="s">
        <v>308</v>
      </c>
      <c r="J27" s="343" t="s">
        <v>617</v>
      </c>
      <c r="K27" s="337"/>
      <c r="L27" s="351"/>
      <c r="M27" s="343"/>
      <c r="N27" s="103"/>
      <c r="O27" s="106"/>
      <c r="P27" s="107">
        <v>0</v>
      </c>
      <c r="Q27" s="103"/>
      <c r="R27" s="106"/>
      <c r="S27" s="107">
        <v>0</v>
      </c>
      <c r="T27" s="103"/>
      <c r="U27" s="17"/>
      <c r="V27" s="662"/>
    </row>
    <row r="28" spans="1:27" ht="12.75" customHeight="1" x14ac:dyDescent="0.15">
      <c r="A28" s="704"/>
      <c r="B28" s="266">
        <f>SUM(D27:D28,G27:G28,J27:J28,M27:M28)</f>
        <v>1840</v>
      </c>
      <c r="C28" s="353"/>
      <c r="D28" s="344">
        <v>0</v>
      </c>
      <c r="E28" s="345"/>
      <c r="F28" s="352"/>
      <c r="G28" s="350">
        <v>0</v>
      </c>
      <c r="H28" s="345"/>
      <c r="I28" s="352"/>
      <c r="J28" s="350">
        <v>0</v>
      </c>
      <c r="K28" s="345"/>
      <c r="L28" s="352"/>
      <c r="M28" s="350">
        <v>0</v>
      </c>
      <c r="N28" s="104"/>
      <c r="O28" s="117"/>
      <c r="P28" s="118">
        <v>0</v>
      </c>
      <c r="Q28" s="104"/>
      <c r="R28" s="117"/>
      <c r="S28" s="118">
        <v>0</v>
      </c>
      <c r="T28" s="104"/>
      <c r="U28" s="17"/>
      <c r="V28" s="662"/>
    </row>
    <row r="29" spans="1:27" ht="12.75" customHeight="1" thickBot="1" x14ac:dyDescent="0.2">
      <c r="A29" s="619">
        <f>SUM(D29,G29,J29,M29,P29,S29)</f>
        <v>5940</v>
      </c>
      <c r="B29" s="621"/>
      <c r="C29" s="396" t="s">
        <v>39</v>
      </c>
      <c r="D29" s="339">
        <f>SUM(D22:D28)</f>
        <v>2230</v>
      </c>
      <c r="E29" s="340">
        <f>SUM(E22:E28)</f>
        <v>0</v>
      </c>
      <c r="F29" s="396" t="s">
        <v>45</v>
      </c>
      <c r="G29" s="339">
        <f>SUM(G22:G28)</f>
        <v>2800</v>
      </c>
      <c r="H29" s="340">
        <f>SUM(H22:H28)</f>
        <v>0</v>
      </c>
      <c r="I29" s="396" t="s">
        <v>41</v>
      </c>
      <c r="J29" s="339">
        <f>SUM(J22:J28)</f>
        <v>910</v>
      </c>
      <c r="K29" s="340">
        <f>SUM(K22:K28)</f>
        <v>0</v>
      </c>
      <c r="L29" s="396" t="s">
        <v>42</v>
      </c>
      <c r="M29" s="339">
        <f>SUM(M22:M28)</f>
        <v>0</v>
      </c>
      <c r="N29" s="108">
        <f>SUM(N22:N28)</f>
        <v>0</v>
      </c>
      <c r="O29" s="202"/>
      <c r="P29" s="203"/>
      <c r="Q29" s="108"/>
      <c r="R29" s="202"/>
      <c r="S29" s="203">
        <f>SUM(S22:S28)</f>
        <v>0</v>
      </c>
      <c r="T29" s="108">
        <f>SUM(T22:T28)</f>
        <v>0</v>
      </c>
      <c r="U29" s="17"/>
      <c r="V29" s="662"/>
    </row>
    <row r="30" spans="1:27" ht="12.75" customHeight="1" x14ac:dyDescent="0.15">
      <c r="A30" s="70"/>
      <c r="B30" s="71"/>
      <c r="C30" s="397"/>
      <c r="D30" s="341"/>
      <c r="E30" s="342"/>
      <c r="F30" s="397"/>
      <c r="G30" s="341"/>
      <c r="H30" s="342"/>
      <c r="I30" s="397"/>
      <c r="J30" s="341"/>
      <c r="K30" s="342"/>
      <c r="L30" s="397"/>
      <c r="M30" s="341"/>
      <c r="N30" s="109"/>
      <c r="O30" s="210"/>
      <c r="P30" s="211"/>
      <c r="Q30" s="109"/>
      <c r="R30" s="214"/>
      <c r="S30" s="211"/>
      <c r="T30" s="215"/>
      <c r="U30" s="17"/>
      <c r="V30" s="662"/>
    </row>
    <row r="31" spans="1:27" ht="12.75" customHeight="1" x14ac:dyDescent="0.15">
      <c r="A31" s="705" t="s">
        <v>560</v>
      </c>
      <c r="B31" s="268" t="s">
        <v>189</v>
      </c>
      <c r="C31" s="106" t="s">
        <v>310</v>
      </c>
      <c r="D31" s="107">
        <v>1040</v>
      </c>
      <c r="E31" s="356"/>
      <c r="F31" s="106" t="s">
        <v>329</v>
      </c>
      <c r="G31" s="207" t="s">
        <v>654</v>
      </c>
      <c r="H31" s="183"/>
      <c r="I31" s="106" t="s">
        <v>310</v>
      </c>
      <c r="J31" s="207" t="s">
        <v>654</v>
      </c>
      <c r="K31" s="183"/>
      <c r="L31" s="351"/>
      <c r="M31" s="343"/>
      <c r="N31" s="103"/>
      <c r="O31" s="106"/>
      <c r="P31" s="107">
        <v>0</v>
      </c>
      <c r="Q31" s="103"/>
      <c r="R31" s="106"/>
      <c r="S31" s="107">
        <v>0</v>
      </c>
      <c r="T31" s="103"/>
      <c r="U31" s="17"/>
      <c r="V31" s="662"/>
    </row>
    <row r="32" spans="1:27" ht="12.75" customHeight="1" x14ac:dyDescent="0.15">
      <c r="A32" s="706"/>
      <c r="B32" s="269"/>
      <c r="C32" s="351" t="s">
        <v>311</v>
      </c>
      <c r="D32" s="485" t="s">
        <v>672</v>
      </c>
      <c r="E32" s="337"/>
      <c r="F32" s="351"/>
      <c r="G32" s="336"/>
      <c r="H32" s="337"/>
      <c r="I32" s="351"/>
      <c r="J32" s="336"/>
      <c r="K32" s="337"/>
      <c r="L32" s="351"/>
      <c r="M32" s="343"/>
      <c r="N32" s="103"/>
      <c r="O32" s="106"/>
      <c r="P32" s="107">
        <v>0</v>
      </c>
      <c r="Q32" s="103"/>
      <c r="R32" s="106"/>
      <c r="S32" s="107">
        <v>0</v>
      </c>
      <c r="T32" s="103"/>
      <c r="U32" s="17"/>
      <c r="V32" s="662"/>
    </row>
    <row r="33" spans="1:27" ht="12.75" customHeight="1" x14ac:dyDescent="0.15">
      <c r="A33" s="706"/>
      <c r="B33" s="269"/>
      <c r="C33" s="351" t="s">
        <v>621</v>
      </c>
      <c r="D33" s="336">
        <v>220</v>
      </c>
      <c r="E33" s="337"/>
      <c r="F33" s="351"/>
      <c r="G33" s="343"/>
      <c r="H33" s="337"/>
      <c r="I33" s="351"/>
      <c r="J33" s="343"/>
      <c r="K33" s="337"/>
      <c r="L33" s="351"/>
      <c r="M33" s="343"/>
      <c r="N33" s="103"/>
      <c r="O33" s="106"/>
      <c r="P33" s="107">
        <v>0</v>
      </c>
      <c r="Q33" s="103"/>
      <c r="R33" s="106"/>
      <c r="S33" s="107">
        <v>0</v>
      </c>
      <c r="T33" s="103"/>
      <c r="U33" s="17"/>
      <c r="V33" s="662"/>
      <c r="Y33" s="22"/>
      <c r="Z33" s="17"/>
      <c r="AA33" s="17"/>
    </row>
    <row r="34" spans="1:27" ht="12.75" customHeight="1" x14ac:dyDescent="0.15">
      <c r="A34" s="706"/>
      <c r="B34" s="269"/>
      <c r="C34" s="423" t="s">
        <v>622</v>
      </c>
      <c r="D34" s="451" t="s">
        <v>623</v>
      </c>
      <c r="E34" s="337"/>
      <c r="F34" s="351"/>
      <c r="G34" s="343"/>
      <c r="H34" s="337"/>
      <c r="I34" s="351"/>
      <c r="J34" s="343"/>
      <c r="K34" s="337"/>
      <c r="L34" s="351"/>
      <c r="M34" s="343"/>
      <c r="N34" s="103"/>
      <c r="O34" s="106"/>
      <c r="P34" s="107">
        <v>0</v>
      </c>
      <c r="Q34" s="103"/>
      <c r="R34" s="106"/>
      <c r="S34" s="107">
        <v>0</v>
      </c>
      <c r="T34" s="103"/>
      <c r="U34" s="17"/>
      <c r="V34" s="662"/>
      <c r="Y34" s="19"/>
      <c r="Z34" s="19"/>
      <c r="AA34" s="19"/>
    </row>
    <row r="35" spans="1:27" ht="12.75" customHeight="1" x14ac:dyDescent="0.15">
      <c r="A35" s="706"/>
      <c r="B35" s="269"/>
      <c r="C35" s="351" t="s">
        <v>312</v>
      </c>
      <c r="D35" s="451" t="s">
        <v>623</v>
      </c>
      <c r="E35" s="337"/>
      <c r="F35" s="351"/>
      <c r="G35" s="343"/>
      <c r="H35" s="337"/>
      <c r="I35" s="351" t="s">
        <v>312</v>
      </c>
      <c r="J35" s="343">
        <v>10</v>
      </c>
      <c r="K35" s="337"/>
      <c r="L35" s="351"/>
      <c r="M35" s="343"/>
      <c r="N35" s="103"/>
      <c r="O35" s="106"/>
      <c r="P35" s="107">
        <v>0</v>
      </c>
      <c r="Q35" s="103"/>
      <c r="R35" s="106"/>
      <c r="S35" s="107">
        <v>0</v>
      </c>
      <c r="T35" s="103"/>
      <c r="U35" s="17"/>
      <c r="V35" s="662"/>
      <c r="Y35" s="19"/>
      <c r="Z35" s="19"/>
      <c r="AA35" s="19"/>
    </row>
    <row r="36" spans="1:27" ht="12.75" customHeight="1" x14ac:dyDescent="0.15">
      <c r="A36" s="706"/>
      <c r="B36" s="263">
        <f>SUM(D31:D36,G31:G36,J31:J36,M31:M36,P31:P36,S31:S36)</f>
        <v>1270</v>
      </c>
      <c r="C36" s="352" t="s">
        <v>564</v>
      </c>
      <c r="D36" s="486" t="s">
        <v>623</v>
      </c>
      <c r="E36" s="349"/>
      <c r="F36" s="353"/>
      <c r="G36" s="354"/>
      <c r="H36" s="349"/>
      <c r="I36" s="353"/>
      <c r="J36" s="354"/>
      <c r="K36" s="349"/>
      <c r="L36" s="353"/>
      <c r="M36" s="354"/>
      <c r="N36" s="123"/>
      <c r="O36" s="135"/>
      <c r="P36" s="136">
        <v>0</v>
      </c>
      <c r="Q36" s="123"/>
      <c r="R36" s="135"/>
      <c r="S36" s="136">
        <v>0</v>
      </c>
      <c r="T36" s="123"/>
      <c r="U36" s="17"/>
      <c r="V36" s="662"/>
      <c r="Y36" s="19"/>
      <c r="Z36" s="19"/>
      <c r="AA36" s="19"/>
    </row>
    <row r="37" spans="1:27" ht="12.75" customHeight="1" x14ac:dyDescent="0.15">
      <c r="A37" s="706"/>
      <c r="B37" s="268" t="s">
        <v>190</v>
      </c>
      <c r="C37" s="351" t="s">
        <v>313</v>
      </c>
      <c r="D37" s="485" t="s">
        <v>672</v>
      </c>
      <c r="E37" s="337"/>
      <c r="F37" s="351"/>
      <c r="G37" s="343"/>
      <c r="H37" s="337"/>
      <c r="I37" s="351"/>
      <c r="J37" s="343"/>
      <c r="K37" s="337"/>
      <c r="L37" s="351"/>
      <c r="M37" s="343"/>
      <c r="N37" s="103"/>
      <c r="O37" s="106"/>
      <c r="P37" s="107">
        <v>0</v>
      </c>
      <c r="Q37" s="103"/>
      <c r="R37" s="106"/>
      <c r="S37" s="107">
        <v>0</v>
      </c>
      <c r="T37" s="103"/>
      <c r="U37" s="17"/>
      <c r="V37" s="662"/>
      <c r="Y37" s="19"/>
      <c r="Z37" s="19"/>
      <c r="AA37" s="19"/>
    </row>
    <row r="38" spans="1:27" ht="12.75" customHeight="1" x14ac:dyDescent="0.15">
      <c r="A38" s="706"/>
      <c r="B38" s="263">
        <f>SUM(D37:D38,G37:G38,J37:J38,M37:M38,P37:P38,S37:S38)</f>
        <v>690</v>
      </c>
      <c r="C38" s="352" t="s">
        <v>314</v>
      </c>
      <c r="D38" s="350">
        <v>540</v>
      </c>
      <c r="E38" s="349"/>
      <c r="F38" s="352" t="s">
        <v>314</v>
      </c>
      <c r="G38" s="350">
        <v>150</v>
      </c>
      <c r="H38" s="349"/>
      <c r="I38" s="352"/>
      <c r="J38" s="350"/>
      <c r="K38" s="349"/>
      <c r="L38" s="352"/>
      <c r="M38" s="348"/>
      <c r="N38" s="123"/>
      <c r="O38" s="135"/>
      <c r="P38" s="136">
        <v>0</v>
      </c>
      <c r="Q38" s="123"/>
      <c r="R38" s="135"/>
      <c r="S38" s="136">
        <v>0</v>
      </c>
      <c r="T38" s="123"/>
      <c r="U38" s="17"/>
      <c r="V38" s="662"/>
      <c r="Y38" s="19"/>
      <c r="Z38" s="19"/>
      <c r="AA38" s="19"/>
    </row>
    <row r="39" spans="1:27" ht="12.75" customHeight="1" x14ac:dyDescent="0.15">
      <c r="A39" s="706"/>
      <c r="B39" s="268" t="s">
        <v>191</v>
      </c>
      <c r="C39" s="427" t="s">
        <v>624</v>
      </c>
      <c r="D39" s="336">
        <v>390</v>
      </c>
      <c r="E39" s="337"/>
      <c r="F39" s="351"/>
      <c r="G39" s="343"/>
      <c r="H39" s="337"/>
      <c r="I39" s="351"/>
      <c r="J39" s="343"/>
      <c r="K39" s="337"/>
      <c r="L39" s="351"/>
      <c r="M39" s="343"/>
      <c r="N39" s="103"/>
      <c r="O39" s="106"/>
      <c r="P39" s="107">
        <v>0</v>
      </c>
      <c r="Q39" s="103"/>
      <c r="R39" s="106"/>
      <c r="S39" s="107">
        <v>0</v>
      </c>
      <c r="T39" s="103"/>
      <c r="U39" s="17"/>
      <c r="V39" s="662"/>
      <c r="Y39" s="19"/>
      <c r="Z39" s="19"/>
      <c r="AA39" s="19"/>
    </row>
    <row r="40" spans="1:27" ht="12.75" customHeight="1" x14ac:dyDescent="0.15">
      <c r="A40" s="706"/>
      <c r="B40" s="269"/>
      <c r="C40" s="351" t="s">
        <v>315</v>
      </c>
      <c r="D40" s="343">
        <v>330</v>
      </c>
      <c r="E40" s="337"/>
      <c r="F40" s="351"/>
      <c r="G40" s="336"/>
      <c r="H40" s="337"/>
      <c r="I40" s="351" t="s">
        <v>315</v>
      </c>
      <c r="J40" s="343">
        <v>100</v>
      </c>
      <c r="K40" s="337"/>
      <c r="L40" s="351"/>
      <c r="M40" s="343"/>
      <c r="N40" s="103"/>
      <c r="O40" s="106"/>
      <c r="P40" s="107">
        <v>0</v>
      </c>
      <c r="Q40" s="103"/>
      <c r="R40" s="106"/>
      <c r="S40" s="107">
        <v>0</v>
      </c>
      <c r="T40" s="103"/>
      <c r="U40" s="17"/>
      <c r="V40" s="662"/>
      <c r="Y40" s="19"/>
      <c r="Z40" s="19"/>
      <c r="AA40" s="19"/>
    </row>
    <row r="41" spans="1:27" ht="12.75" customHeight="1" x14ac:dyDescent="0.15">
      <c r="A41" s="706"/>
      <c r="B41" s="263">
        <f>SUM(D39:D41,G39:G41,J39:J41,M39:M41,P39:P41,S39:S41)</f>
        <v>820</v>
      </c>
      <c r="C41" s="352" t="s">
        <v>565</v>
      </c>
      <c r="D41" s="486" t="s">
        <v>623</v>
      </c>
      <c r="E41" s="349"/>
      <c r="F41" s="353"/>
      <c r="G41" s="354"/>
      <c r="H41" s="349"/>
      <c r="I41" s="352"/>
      <c r="J41" s="348"/>
      <c r="K41" s="349"/>
      <c r="L41" s="353"/>
      <c r="M41" s="354"/>
      <c r="N41" s="123"/>
      <c r="O41" s="135"/>
      <c r="P41" s="136">
        <v>0</v>
      </c>
      <c r="Q41" s="123"/>
      <c r="R41" s="135"/>
      <c r="S41" s="136">
        <v>0</v>
      </c>
      <c r="T41" s="123"/>
      <c r="U41" s="17"/>
      <c r="V41" s="662"/>
      <c r="Y41" s="19"/>
      <c r="Z41" s="19"/>
      <c r="AA41" s="19"/>
    </row>
    <row r="42" spans="1:27" ht="12.75" customHeight="1" x14ac:dyDescent="0.15">
      <c r="A42" s="706"/>
      <c r="B42" s="268" t="s">
        <v>192</v>
      </c>
      <c r="C42" s="351" t="s">
        <v>316</v>
      </c>
      <c r="D42" s="487" t="s">
        <v>625</v>
      </c>
      <c r="E42" s="337"/>
      <c r="F42" s="351"/>
      <c r="G42" s="343"/>
      <c r="H42" s="337"/>
      <c r="I42" s="351"/>
      <c r="J42" s="343">
        <v>0</v>
      </c>
      <c r="K42" s="337"/>
      <c r="L42" s="351"/>
      <c r="M42" s="343"/>
      <c r="N42" s="103"/>
      <c r="O42" s="106"/>
      <c r="P42" s="107">
        <v>0</v>
      </c>
      <c r="Q42" s="103"/>
      <c r="R42" s="106"/>
      <c r="S42" s="107">
        <v>0</v>
      </c>
      <c r="T42" s="103"/>
      <c r="U42" s="17"/>
      <c r="V42" s="662"/>
      <c r="Y42" s="19"/>
      <c r="Z42" s="19"/>
      <c r="AA42" s="19"/>
    </row>
    <row r="43" spans="1:27" ht="12.75" customHeight="1" x14ac:dyDescent="0.15">
      <c r="A43" s="706"/>
      <c r="B43" s="269"/>
      <c r="C43" s="351" t="s">
        <v>317</v>
      </c>
      <c r="D43" s="336">
        <v>100</v>
      </c>
      <c r="E43" s="337"/>
      <c r="F43" s="351"/>
      <c r="G43" s="343"/>
      <c r="H43" s="337"/>
      <c r="I43" s="351"/>
      <c r="J43" s="343">
        <v>0</v>
      </c>
      <c r="K43" s="337"/>
      <c r="L43" s="351" t="s">
        <v>583</v>
      </c>
      <c r="M43" s="343">
        <v>10</v>
      </c>
      <c r="N43" s="103"/>
      <c r="O43" s="106"/>
      <c r="P43" s="107">
        <v>0</v>
      </c>
      <c r="Q43" s="103"/>
      <c r="R43" s="106"/>
      <c r="S43" s="107">
        <v>0</v>
      </c>
      <c r="T43" s="103"/>
      <c r="U43" s="17"/>
      <c r="V43" s="662"/>
      <c r="Y43" s="19"/>
      <c r="Z43" s="19"/>
      <c r="AA43" s="19"/>
    </row>
    <row r="44" spans="1:27" ht="12.75" customHeight="1" x14ac:dyDescent="0.15">
      <c r="A44" s="706"/>
      <c r="B44" s="269"/>
      <c r="C44" s="351" t="s">
        <v>318</v>
      </c>
      <c r="D44" s="343">
        <v>110</v>
      </c>
      <c r="E44" s="337"/>
      <c r="F44" s="351" t="s">
        <v>330</v>
      </c>
      <c r="G44" s="336">
        <v>40</v>
      </c>
      <c r="H44" s="337"/>
      <c r="I44" s="351"/>
      <c r="J44" s="343">
        <v>0</v>
      </c>
      <c r="K44" s="337"/>
      <c r="L44" s="351"/>
      <c r="M44" s="343">
        <v>0</v>
      </c>
      <c r="N44" s="103"/>
      <c r="O44" s="106"/>
      <c r="P44" s="107">
        <v>0</v>
      </c>
      <c r="Q44" s="103"/>
      <c r="R44" s="106"/>
      <c r="S44" s="107">
        <v>0</v>
      </c>
      <c r="T44" s="103"/>
      <c r="U44" s="17"/>
      <c r="V44" s="662"/>
      <c r="Y44" s="19"/>
      <c r="Z44" s="19"/>
      <c r="AA44" s="19"/>
    </row>
    <row r="45" spans="1:27" ht="12.75" customHeight="1" x14ac:dyDescent="0.15">
      <c r="A45" s="706"/>
      <c r="B45" s="269"/>
      <c r="C45" s="351" t="s">
        <v>319</v>
      </c>
      <c r="D45" s="336">
        <v>50</v>
      </c>
      <c r="E45" s="337"/>
      <c r="F45" s="355" t="s">
        <v>331</v>
      </c>
      <c r="G45" s="343"/>
      <c r="H45" s="337"/>
      <c r="I45" s="351"/>
      <c r="J45" s="343">
        <v>0</v>
      </c>
      <c r="K45" s="337"/>
      <c r="L45" s="351"/>
      <c r="M45" s="343">
        <v>0</v>
      </c>
      <c r="N45" s="103"/>
      <c r="O45" s="106"/>
      <c r="P45" s="107">
        <v>0</v>
      </c>
      <c r="Q45" s="103"/>
      <c r="R45" s="106"/>
      <c r="S45" s="107">
        <v>0</v>
      </c>
      <c r="T45" s="103"/>
      <c r="U45" s="17"/>
      <c r="V45" s="662"/>
      <c r="Y45" s="19"/>
      <c r="Z45" s="19"/>
      <c r="AA45" s="19"/>
    </row>
    <row r="46" spans="1:27" ht="12.75" customHeight="1" x14ac:dyDescent="0.15">
      <c r="A46" s="706"/>
      <c r="B46" s="269"/>
      <c r="C46" s="351" t="s">
        <v>320</v>
      </c>
      <c r="D46" s="336">
        <v>50</v>
      </c>
      <c r="E46" s="337"/>
      <c r="F46" s="351"/>
      <c r="G46" s="343">
        <v>0</v>
      </c>
      <c r="H46" s="337"/>
      <c r="I46" s="351"/>
      <c r="J46" s="343">
        <v>0</v>
      </c>
      <c r="K46" s="337"/>
      <c r="L46" s="351"/>
      <c r="M46" s="343">
        <v>0</v>
      </c>
      <c r="N46" s="103"/>
      <c r="O46" s="106"/>
      <c r="P46" s="107">
        <v>0</v>
      </c>
      <c r="Q46" s="103"/>
      <c r="R46" s="106"/>
      <c r="S46" s="107">
        <v>0</v>
      </c>
      <c r="T46" s="103"/>
      <c r="U46" s="17"/>
      <c r="V46" s="662"/>
      <c r="Y46" s="19"/>
      <c r="Z46" s="19"/>
      <c r="AA46" s="19"/>
    </row>
    <row r="47" spans="1:27" ht="12.75" customHeight="1" x14ac:dyDescent="0.15">
      <c r="A47" s="706"/>
      <c r="B47" s="269"/>
      <c r="C47" s="351" t="s">
        <v>321</v>
      </c>
      <c r="D47" s="336">
        <v>90</v>
      </c>
      <c r="E47" s="337"/>
      <c r="F47" s="351"/>
      <c r="G47" s="343">
        <v>0</v>
      </c>
      <c r="H47" s="337"/>
      <c r="I47" s="351"/>
      <c r="J47" s="343">
        <v>0</v>
      </c>
      <c r="K47" s="337"/>
      <c r="L47" s="351"/>
      <c r="M47" s="343">
        <v>0</v>
      </c>
      <c r="N47" s="103"/>
      <c r="O47" s="106"/>
      <c r="P47" s="107">
        <v>0</v>
      </c>
      <c r="Q47" s="103"/>
      <c r="R47" s="106"/>
      <c r="S47" s="107">
        <v>0</v>
      </c>
      <c r="T47" s="103"/>
      <c r="U47" s="17"/>
      <c r="V47" s="662"/>
      <c r="Y47" s="19"/>
      <c r="Z47" s="19"/>
      <c r="AA47" s="19"/>
    </row>
    <row r="48" spans="1:27" ht="12.75" customHeight="1" x14ac:dyDescent="0.15">
      <c r="A48" s="706"/>
      <c r="B48" s="269"/>
      <c r="C48" s="351" t="s">
        <v>322</v>
      </c>
      <c r="D48" s="487" t="s">
        <v>626</v>
      </c>
      <c r="E48" s="337"/>
      <c r="F48" s="351"/>
      <c r="G48" s="343">
        <v>0</v>
      </c>
      <c r="H48" s="337"/>
      <c r="I48" s="351"/>
      <c r="J48" s="343">
        <v>0</v>
      </c>
      <c r="K48" s="337"/>
      <c r="L48" s="351"/>
      <c r="M48" s="343">
        <v>0</v>
      </c>
      <c r="N48" s="103"/>
      <c r="O48" s="106"/>
      <c r="P48" s="107">
        <v>0</v>
      </c>
      <c r="Q48" s="103"/>
      <c r="R48" s="106"/>
      <c r="S48" s="107">
        <v>0</v>
      </c>
      <c r="T48" s="103"/>
      <c r="U48" s="17"/>
      <c r="V48" s="662"/>
      <c r="Y48" s="19"/>
      <c r="Z48" s="19"/>
      <c r="AA48" s="19"/>
    </row>
    <row r="49" spans="1:27" ht="12.75" customHeight="1" x14ac:dyDescent="0.15">
      <c r="A49" s="706"/>
      <c r="B49" s="269"/>
      <c r="C49" s="351" t="s">
        <v>323</v>
      </c>
      <c r="D49" s="336">
        <v>150</v>
      </c>
      <c r="E49" s="337"/>
      <c r="F49" s="351"/>
      <c r="G49" s="343">
        <v>0</v>
      </c>
      <c r="H49" s="337"/>
      <c r="I49" s="351"/>
      <c r="J49" s="343">
        <v>0</v>
      </c>
      <c r="K49" s="337"/>
      <c r="L49" s="351"/>
      <c r="M49" s="343">
        <v>0</v>
      </c>
      <c r="N49" s="103"/>
      <c r="O49" s="106"/>
      <c r="P49" s="107">
        <v>0</v>
      </c>
      <c r="Q49" s="103"/>
      <c r="R49" s="106"/>
      <c r="S49" s="107">
        <v>0</v>
      </c>
      <c r="T49" s="103"/>
      <c r="U49" s="17"/>
      <c r="V49" s="662"/>
      <c r="Y49" s="19"/>
      <c r="Z49" s="19"/>
      <c r="AA49" s="19"/>
    </row>
    <row r="50" spans="1:27" ht="12.75" customHeight="1" x14ac:dyDescent="0.15">
      <c r="A50" s="706"/>
      <c r="B50" s="269"/>
      <c r="C50" s="355" t="s">
        <v>324</v>
      </c>
      <c r="D50" s="336"/>
      <c r="E50" s="337"/>
      <c r="F50" s="351"/>
      <c r="G50" s="343">
        <v>0</v>
      </c>
      <c r="H50" s="337"/>
      <c r="I50" s="351"/>
      <c r="J50" s="343">
        <v>0</v>
      </c>
      <c r="K50" s="337"/>
      <c r="L50" s="351"/>
      <c r="M50" s="343">
        <v>0</v>
      </c>
      <c r="N50" s="103"/>
      <c r="O50" s="106"/>
      <c r="P50" s="107">
        <v>0</v>
      </c>
      <c r="Q50" s="103"/>
      <c r="R50" s="106"/>
      <c r="S50" s="107">
        <v>0</v>
      </c>
      <c r="T50" s="103"/>
      <c r="U50" s="17"/>
      <c r="V50" s="662"/>
      <c r="Y50" s="19"/>
      <c r="Z50" s="19"/>
      <c r="AA50" s="19"/>
    </row>
    <row r="51" spans="1:27" ht="12.75" customHeight="1" x14ac:dyDescent="0.15">
      <c r="A51" s="706"/>
      <c r="B51" s="269"/>
      <c r="C51" s="351" t="s">
        <v>325</v>
      </c>
      <c r="D51" s="487" t="s">
        <v>627</v>
      </c>
      <c r="E51" s="337"/>
      <c r="F51" s="351"/>
      <c r="G51" s="343">
        <v>0</v>
      </c>
      <c r="H51" s="337"/>
      <c r="I51" s="351"/>
      <c r="J51" s="343">
        <v>0</v>
      </c>
      <c r="K51" s="337"/>
      <c r="L51" s="351"/>
      <c r="M51" s="343">
        <v>0</v>
      </c>
      <c r="N51" s="103"/>
      <c r="O51" s="106"/>
      <c r="P51" s="107">
        <v>0</v>
      </c>
      <c r="Q51" s="103"/>
      <c r="R51" s="106"/>
      <c r="S51" s="107">
        <v>0</v>
      </c>
      <c r="T51" s="103"/>
      <c r="U51" s="17"/>
      <c r="V51" s="662"/>
      <c r="Y51" s="19"/>
      <c r="Z51" s="19"/>
      <c r="AA51" s="19"/>
    </row>
    <row r="52" spans="1:27" ht="12.75" customHeight="1" x14ac:dyDescent="0.15">
      <c r="A52" s="706"/>
      <c r="B52" s="269"/>
      <c r="C52" s="351" t="s">
        <v>326</v>
      </c>
      <c r="D52" s="487" t="s">
        <v>627</v>
      </c>
      <c r="E52" s="337"/>
      <c r="F52" s="351"/>
      <c r="G52" s="343">
        <v>0</v>
      </c>
      <c r="H52" s="337"/>
      <c r="I52" s="351"/>
      <c r="J52" s="343">
        <v>0</v>
      </c>
      <c r="K52" s="337"/>
      <c r="L52" s="351"/>
      <c r="M52" s="343">
        <v>0</v>
      </c>
      <c r="N52" s="103"/>
      <c r="O52" s="106"/>
      <c r="P52" s="107">
        <v>0</v>
      </c>
      <c r="Q52" s="103"/>
      <c r="R52" s="106"/>
      <c r="S52" s="107">
        <v>0</v>
      </c>
      <c r="T52" s="103"/>
      <c r="U52" s="17"/>
      <c r="V52" s="662"/>
    </row>
    <row r="53" spans="1:27" ht="12.75" customHeight="1" x14ac:dyDescent="0.15">
      <c r="A53" s="706"/>
      <c r="B53" s="269"/>
      <c r="C53" s="106" t="s">
        <v>327</v>
      </c>
      <c r="D53" s="336">
        <v>30</v>
      </c>
      <c r="E53" s="337"/>
      <c r="F53" s="106"/>
      <c r="G53" s="107">
        <v>0</v>
      </c>
      <c r="H53" s="103"/>
      <c r="I53" s="106"/>
      <c r="J53" s="107">
        <v>0</v>
      </c>
      <c r="K53" s="103"/>
      <c r="L53" s="106"/>
      <c r="M53" s="107">
        <v>0</v>
      </c>
      <c r="N53" s="103"/>
      <c r="O53" s="106"/>
      <c r="P53" s="107">
        <v>0</v>
      </c>
      <c r="Q53" s="103"/>
      <c r="R53" s="106"/>
      <c r="S53" s="107">
        <v>0</v>
      </c>
      <c r="T53" s="103"/>
      <c r="U53" s="17"/>
      <c r="V53" s="662"/>
    </row>
    <row r="54" spans="1:27" ht="12.75" customHeight="1" x14ac:dyDescent="0.15">
      <c r="A54" s="707"/>
      <c r="B54" s="263">
        <f>SUM(D42:D54,G42:G54,J42:J54,M42:M54,P42:P54,S42:S54)</f>
        <v>630</v>
      </c>
      <c r="C54" s="106" t="s">
        <v>328</v>
      </c>
      <c r="D54" s="487" t="s">
        <v>627</v>
      </c>
      <c r="E54" s="103"/>
      <c r="F54" s="106"/>
      <c r="G54" s="107">
        <v>0</v>
      </c>
      <c r="H54" s="103"/>
      <c r="I54" s="106"/>
      <c r="J54" s="107">
        <v>0</v>
      </c>
      <c r="K54" s="103"/>
      <c r="L54" s="106"/>
      <c r="M54" s="107">
        <v>0</v>
      </c>
      <c r="N54" s="103"/>
      <c r="O54" s="106"/>
      <c r="P54" s="107">
        <v>0</v>
      </c>
      <c r="Q54" s="103"/>
      <c r="R54" s="106"/>
      <c r="S54" s="107">
        <v>0</v>
      </c>
      <c r="T54" s="103"/>
      <c r="U54" s="17"/>
      <c r="V54" s="662"/>
      <c r="Y54" s="19"/>
      <c r="Z54" s="19"/>
      <c r="AA54" s="19"/>
    </row>
    <row r="55" spans="1:27" ht="12.75" customHeight="1" thickBot="1" x14ac:dyDescent="0.2">
      <c r="A55" s="619">
        <f>SUM(D55,G55,J55,M55,P55,S55)</f>
        <v>3410</v>
      </c>
      <c r="B55" s="621"/>
      <c r="C55" s="202" t="s">
        <v>39</v>
      </c>
      <c r="D55" s="203">
        <f>SUM(D31:D54)</f>
        <v>3100</v>
      </c>
      <c r="E55" s="108">
        <f>SUM(E31:E54)</f>
        <v>0</v>
      </c>
      <c r="F55" s="202" t="s">
        <v>45</v>
      </c>
      <c r="G55" s="203">
        <f>SUM(G31:G54)</f>
        <v>190</v>
      </c>
      <c r="H55" s="108">
        <f>SUM(H31:H54)</f>
        <v>0</v>
      </c>
      <c r="I55" s="202" t="s">
        <v>41</v>
      </c>
      <c r="J55" s="203">
        <f>SUM(J31:J54)</f>
        <v>110</v>
      </c>
      <c r="K55" s="108">
        <f>SUM(K31:K54)</f>
        <v>0</v>
      </c>
      <c r="L55" s="202" t="s">
        <v>42</v>
      </c>
      <c r="M55" s="203">
        <f>SUM(M31:M54)</f>
        <v>10</v>
      </c>
      <c r="N55" s="108">
        <f>SUM(N31:N54)</f>
        <v>0</v>
      </c>
      <c r="O55" s="202"/>
      <c r="P55" s="203">
        <f>SUM(P31:P54)</f>
        <v>0</v>
      </c>
      <c r="Q55" s="108">
        <f>SUM(Q31:Q54)</f>
        <v>0</v>
      </c>
      <c r="R55" s="202"/>
      <c r="S55" s="203">
        <f>SUM(S31:S54)</f>
        <v>0</v>
      </c>
      <c r="T55" s="46">
        <f>SUM(T31:T54)</f>
        <v>0</v>
      </c>
      <c r="U55" s="17"/>
      <c r="V55" s="662"/>
      <c r="Y55" s="19"/>
      <c r="Z55" s="19"/>
      <c r="AA55" s="19"/>
    </row>
    <row r="56" spans="1:27" ht="12.75" customHeight="1" x14ac:dyDescent="0.15">
      <c r="A56" s="70"/>
      <c r="B56" s="71"/>
      <c r="C56" s="210"/>
      <c r="D56" s="211"/>
      <c r="E56" s="109"/>
      <c r="F56" s="210"/>
      <c r="G56" s="211"/>
      <c r="H56" s="109"/>
      <c r="I56" s="210"/>
      <c r="J56" s="211"/>
      <c r="K56" s="109"/>
      <c r="L56" s="210"/>
      <c r="M56" s="211"/>
      <c r="N56" s="109"/>
      <c r="O56" s="210"/>
      <c r="P56" s="211"/>
      <c r="Q56" s="109"/>
      <c r="R56" s="214"/>
      <c r="S56" s="211"/>
      <c r="T56" s="39"/>
      <c r="U56" s="17"/>
      <c r="V56" s="662"/>
      <c r="Y56" s="19"/>
      <c r="Z56" s="19"/>
      <c r="AA56" s="19"/>
    </row>
    <row r="57" spans="1:27" ht="12.75" customHeight="1" thickBot="1" x14ac:dyDescent="0.2">
      <c r="A57" s="676">
        <f>SUM(D57,G57,J57,M57,P57,S57)</f>
        <v>16210</v>
      </c>
      <c r="B57" s="678"/>
      <c r="C57" s="202" t="s">
        <v>181</v>
      </c>
      <c r="D57" s="203">
        <f>SUM(D20,D29,D55)</f>
        <v>9740</v>
      </c>
      <c r="E57" s="108">
        <f>SUM(E20,E29,E55)</f>
        <v>0</v>
      </c>
      <c r="F57" s="202" t="s">
        <v>181</v>
      </c>
      <c r="G57" s="203">
        <f>SUM(G20,G29,G55)</f>
        <v>3000</v>
      </c>
      <c r="H57" s="108">
        <f>SUM(H20,H29,H55)</f>
        <v>0</v>
      </c>
      <c r="I57" s="202" t="s">
        <v>181</v>
      </c>
      <c r="J57" s="203">
        <f>SUM(J20,J29,J55)</f>
        <v>3460</v>
      </c>
      <c r="K57" s="108">
        <f>SUM(K20,K29,K55)</f>
        <v>0</v>
      </c>
      <c r="L57" s="202" t="s">
        <v>181</v>
      </c>
      <c r="M57" s="203">
        <f>SUM(M20,M29,M55)</f>
        <v>10</v>
      </c>
      <c r="N57" s="108">
        <f>SUM(N20,N29,N55)</f>
        <v>0</v>
      </c>
      <c r="O57" s="202"/>
      <c r="P57" s="203">
        <f>SUM(P20,P29,P55)</f>
        <v>0</v>
      </c>
      <c r="Q57" s="108">
        <f>SUM(Q20,Q29,Q55)</f>
        <v>0</v>
      </c>
      <c r="R57" s="202"/>
      <c r="S57" s="203">
        <f>SUM(S20,S29,S55)</f>
        <v>0</v>
      </c>
      <c r="T57" s="46">
        <f>SUM(T20,T29,T55)</f>
        <v>0</v>
      </c>
      <c r="U57" s="17"/>
      <c r="V57" s="662"/>
    </row>
    <row r="58" spans="1:27" ht="15.75" customHeight="1" x14ac:dyDescent="0.15">
      <c r="A58" s="23"/>
      <c r="B58" s="23"/>
      <c r="C58" s="24"/>
      <c r="D58" s="19"/>
      <c r="E58" s="387" t="s">
        <v>639</v>
      </c>
      <c r="F58" s="386" t="s">
        <v>641</v>
      </c>
      <c r="G58" s="386">
        <f>(M3-G59)*0.2</f>
        <v>0</v>
      </c>
      <c r="H58" s="19"/>
      <c r="I58" s="390" t="s">
        <v>642</v>
      </c>
      <c r="J58" s="390">
        <f>山口1!$K$53</f>
        <v>0</v>
      </c>
      <c r="K58" s="19"/>
      <c r="L58" s="482" t="s">
        <v>669</v>
      </c>
      <c r="M58" s="19"/>
      <c r="N58" s="19"/>
      <c r="O58" s="19"/>
      <c r="P58" s="19"/>
      <c r="Q58" s="19"/>
      <c r="R58" s="28"/>
      <c r="S58" s="25"/>
      <c r="T58" s="25"/>
    </row>
    <row r="59" spans="1:27" ht="15.75" customHeight="1" x14ac:dyDescent="0.15">
      <c r="A59" s="26"/>
      <c r="B59" s="26"/>
      <c r="C59" s="95" t="s">
        <v>114</v>
      </c>
      <c r="D59" s="19"/>
      <c r="E59" s="389">
        <f>SUM(G58:G59)</f>
        <v>0</v>
      </c>
      <c r="F59" s="384" t="s">
        <v>509</v>
      </c>
      <c r="G59" s="385">
        <f>SUM(E55,H55,K55,N55)</f>
        <v>0</v>
      </c>
      <c r="H59" s="19"/>
      <c r="I59" s="19"/>
      <c r="J59" s="19"/>
      <c r="K59" s="19"/>
      <c r="L59" s="19"/>
      <c r="M59" s="19"/>
      <c r="N59" s="19"/>
      <c r="O59" s="19"/>
      <c r="P59" s="19"/>
      <c r="R59" s="49" t="str">
        <f>市郡別!T92</f>
        <v>(R7.4月)</v>
      </c>
      <c r="S59" s="19"/>
    </row>
    <row r="60" spans="1:27" ht="13.5" customHeight="1" x14ac:dyDescent="0.15"/>
    <row r="61" spans="1:27" ht="13.5" customHeight="1" x14ac:dyDescent="0.15"/>
    <row r="62" spans="1:27" ht="13.5" customHeight="1" x14ac:dyDescent="0.15"/>
    <row r="63" spans="1:27" ht="13.5" customHeight="1" x14ac:dyDescent="0.15"/>
    <row r="64" spans="1:27" ht="13.5" customHeight="1" x14ac:dyDescent="0.15"/>
    <row r="65" ht="13.5" customHeight="1" x14ac:dyDescent="0.15"/>
    <row r="66" ht="13.5" customHeight="1" x14ac:dyDescent="0.15"/>
  </sheetData>
  <mergeCells count="19">
    <mergeCell ref="A20:B20"/>
    <mergeCell ref="A57:B57"/>
    <mergeCell ref="A29:B29"/>
    <mergeCell ref="A22:A28"/>
    <mergeCell ref="A55:B55"/>
    <mergeCell ref="A31:A54"/>
    <mergeCell ref="A2:F5"/>
    <mergeCell ref="G2:G5"/>
    <mergeCell ref="H2:K5"/>
    <mergeCell ref="L2:L5"/>
    <mergeCell ref="B9:B15"/>
    <mergeCell ref="A9:A19"/>
    <mergeCell ref="A7:B8"/>
    <mergeCell ref="Q2:S5"/>
    <mergeCell ref="V15:V57"/>
    <mergeCell ref="T2:T5"/>
    <mergeCell ref="M3:N5"/>
    <mergeCell ref="O3:P5"/>
    <mergeCell ref="V9:V13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K31:K54 N16:N19 E9:E19 T31:T54 E22:E28 K9:K19 K22:K28 N9:N14 N22:N28 Q31:Q54 T9:T19 Q22:Q28 E31:E54 H9:H19 T22:T28 N31:N54 H31:H54 Q9:Q19 H22:H28" xr:uid="{00000000-0002-0000-0500-000000000000}">
      <formula1>10</formula1>
      <formula2>D9</formula2>
    </dataValidation>
  </dataValidations>
  <printOptions horizontalCentered="1" verticalCentered="1"/>
  <pageMargins left="0.39370078740157483" right="0.19685039370078741" top="0.31496062992125984" bottom="0.19685039370078741" header="0" footer="0"/>
  <pageSetup paperSize="9" scale="7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A66"/>
  <sheetViews>
    <sheetView showZeros="0" zoomScale="86" zoomScaleNormal="86" workbookViewId="0">
      <pane ySplit="8" topLeftCell="A12" activePane="bottomLeft" state="frozen"/>
      <selection activeCell="P31" sqref="P31"/>
      <selection pane="bottomLeft" activeCell="M30" sqref="M30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2" s="6" customFormat="1" ht="16.5" customHeight="1" x14ac:dyDescent="0.15">
      <c r="A1" s="61" t="s">
        <v>0</v>
      </c>
      <c r="B1" s="62"/>
      <c r="C1" s="62"/>
      <c r="D1" s="62"/>
      <c r="E1" s="62"/>
      <c r="F1" s="62"/>
      <c r="G1" s="63"/>
      <c r="H1" s="62" t="s">
        <v>1</v>
      </c>
      <c r="I1" s="62"/>
      <c r="J1" s="62"/>
      <c r="K1" s="63"/>
      <c r="L1" s="64" t="s">
        <v>2</v>
      </c>
      <c r="M1" s="62" t="s">
        <v>31</v>
      </c>
      <c r="N1" s="62"/>
      <c r="O1" s="62"/>
      <c r="P1" s="63"/>
      <c r="Q1" s="62" t="s">
        <v>3</v>
      </c>
      <c r="R1" s="62"/>
      <c r="S1" s="65"/>
      <c r="T1" s="66" t="s">
        <v>26</v>
      </c>
    </row>
    <row r="2" spans="1:22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49" t="s">
        <v>10</v>
      </c>
      <c r="H2" s="613" t="str">
        <f>市郡別!H4</f>
        <v>　</v>
      </c>
      <c r="I2" s="613"/>
      <c r="J2" s="613"/>
      <c r="K2" s="614"/>
      <c r="L2" s="646" t="str">
        <f>市郡別!L4</f>
        <v>　</v>
      </c>
      <c r="M2" s="4" t="s">
        <v>12</v>
      </c>
      <c r="N2" s="5"/>
      <c r="O2" s="4" t="s">
        <v>13</v>
      </c>
      <c r="P2" s="45"/>
      <c r="Q2" s="637" t="str">
        <f>市郡別!Q4</f>
        <v>　</v>
      </c>
      <c r="R2" s="638"/>
      <c r="S2" s="639"/>
      <c r="T2" s="622" t="str">
        <f>市郡別!T4</f>
        <v>　</v>
      </c>
    </row>
    <row r="3" spans="1:22" ht="13.5" customHeight="1" x14ac:dyDescent="0.15">
      <c r="A3" s="658"/>
      <c r="B3" s="659"/>
      <c r="C3" s="659"/>
      <c r="D3" s="659"/>
      <c r="E3" s="659"/>
      <c r="F3" s="659"/>
      <c r="G3" s="650"/>
      <c r="H3" s="615"/>
      <c r="I3" s="615"/>
      <c r="J3" s="615"/>
      <c r="K3" s="616"/>
      <c r="L3" s="647"/>
      <c r="M3" s="625">
        <f>SUM(E57,H57,K57,N57,Q57,T57)</f>
        <v>0</v>
      </c>
      <c r="N3" s="626"/>
      <c r="O3" s="631">
        <f>SUM(山口1!N3,山口2!M3,山口3!M3,山口4!M3,山口5!M3,山口6!M3,山口7!M3,山口8!M3,山口9!M3,山口10!M3,宇部日報【夕刊】!M3)</f>
        <v>0</v>
      </c>
      <c r="P3" s="632"/>
      <c r="Q3" s="640"/>
      <c r="R3" s="641"/>
      <c r="S3" s="642"/>
      <c r="T3" s="623"/>
    </row>
    <row r="4" spans="1:22" ht="13.5" customHeight="1" x14ac:dyDescent="0.15">
      <c r="A4" s="658"/>
      <c r="B4" s="659"/>
      <c r="C4" s="659"/>
      <c r="D4" s="659"/>
      <c r="E4" s="659"/>
      <c r="F4" s="659"/>
      <c r="G4" s="650"/>
      <c r="H4" s="615"/>
      <c r="I4" s="615"/>
      <c r="J4" s="615"/>
      <c r="K4" s="616"/>
      <c r="L4" s="647"/>
      <c r="M4" s="627"/>
      <c r="N4" s="628"/>
      <c r="O4" s="633"/>
      <c r="P4" s="634"/>
      <c r="Q4" s="640"/>
      <c r="R4" s="641"/>
      <c r="S4" s="642"/>
      <c r="T4" s="623"/>
    </row>
    <row r="5" spans="1:22" ht="13.5" customHeight="1" thickBot="1" x14ac:dyDescent="0.2">
      <c r="A5" s="660"/>
      <c r="B5" s="661"/>
      <c r="C5" s="661"/>
      <c r="D5" s="661"/>
      <c r="E5" s="661"/>
      <c r="F5" s="661"/>
      <c r="G5" s="651"/>
      <c r="H5" s="617"/>
      <c r="I5" s="617"/>
      <c r="J5" s="617"/>
      <c r="K5" s="618"/>
      <c r="L5" s="648"/>
      <c r="M5" s="629"/>
      <c r="N5" s="630"/>
      <c r="O5" s="635"/>
      <c r="P5" s="636"/>
      <c r="Q5" s="643"/>
      <c r="R5" s="644"/>
      <c r="S5" s="645"/>
      <c r="T5" s="624"/>
    </row>
    <row r="6" spans="1:22" ht="7.5" customHeight="1" thickBot="1" x14ac:dyDescent="0.2"/>
    <row r="7" spans="1:22" s="15" customFormat="1" ht="18" customHeight="1" thickBot="1" x14ac:dyDescent="0.2">
      <c r="A7" s="652" t="s">
        <v>11</v>
      </c>
      <c r="B7" s="653"/>
      <c r="C7" s="7" t="s">
        <v>33</v>
      </c>
      <c r="D7" s="8"/>
      <c r="E7" s="8"/>
      <c r="F7" s="7" t="s">
        <v>4</v>
      </c>
      <c r="G7" s="8"/>
      <c r="H7" s="9"/>
      <c r="I7" s="10" t="s">
        <v>5</v>
      </c>
      <c r="J7" s="8"/>
      <c r="K7" s="11"/>
      <c r="L7" s="12" t="s">
        <v>6</v>
      </c>
      <c r="M7" s="8"/>
      <c r="N7" s="9"/>
      <c r="O7" s="67"/>
      <c r="P7" s="68"/>
      <c r="Q7" s="69"/>
      <c r="R7" s="12"/>
      <c r="S7" s="8"/>
      <c r="T7" s="13"/>
      <c r="U7" s="14"/>
    </row>
    <row r="8" spans="1:22" ht="15.75" customHeight="1" x14ac:dyDescent="0.15">
      <c r="A8" s="654"/>
      <c r="B8" s="655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2" ht="12.75" customHeight="1" x14ac:dyDescent="0.15">
      <c r="A9" s="687" t="s">
        <v>116</v>
      </c>
      <c r="B9" s="270"/>
      <c r="C9" s="351"/>
      <c r="D9" s="343"/>
      <c r="E9" s="347"/>
      <c r="F9" s="351" t="s">
        <v>517</v>
      </c>
      <c r="G9" s="343">
        <v>4360</v>
      </c>
      <c r="H9" s="337"/>
      <c r="I9" s="351" t="s">
        <v>337</v>
      </c>
      <c r="J9" s="343">
        <v>1200</v>
      </c>
      <c r="K9" s="337"/>
      <c r="L9" s="351"/>
      <c r="M9" s="343"/>
      <c r="N9" s="337"/>
      <c r="O9" s="106"/>
      <c r="P9" s="107">
        <v>0</v>
      </c>
      <c r="Q9" s="183"/>
      <c r="R9" s="106"/>
      <c r="S9" s="107"/>
      <c r="T9" s="183"/>
      <c r="U9" s="17"/>
      <c r="V9" s="663" t="s">
        <v>51</v>
      </c>
    </row>
    <row r="10" spans="1:22" ht="12.75" customHeight="1" x14ac:dyDescent="0.15">
      <c r="A10" s="704"/>
      <c r="B10" s="271" t="s">
        <v>117</v>
      </c>
      <c r="C10" s="351"/>
      <c r="D10" s="343"/>
      <c r="E10" s="337"/>
      <c r="F10" s="351"/>
      <c r="G10" s="343"/>
      <c r="H10" s="337"/>
      <c r="I10" s="424" t="s">
        <v>53</v>
      </c>
      <c r="J10" s="425"/>
      <c r="K10" s="426"/>
      <c r="L10" s="351" t="s">
        <v>580</v>
      </c>
      <c r="M10" s="343">
        <v>1120</v>
      </c>
      <c r="N10" s="337"/>
      <c r="O10" s="106"/>
      <c r="P10" s="107">
        <v>0</v>
      </c>
      <c r="Q10" s="183"/>
      <c r="R10" s="106"/>
      <c r="S10" s="107"/>
      <c r="T10" s="183"/>
      <c r="U10" s="17"/>
      <c r="V10" s="663"/>
    </row>
    <row r="11" spans="1:22" ht="12.75" customHeight="1" x14ac:dyDescent="0.15">
      <c r="A11" s="704"/>
      <c r="B11" s="718" t="s">
        <v>56</v>
      </c>
      <c r="C11" s="351"/>
      <c r="D11" s="343"/>
      <c r="E11" s="337"/>
      <c r="F11" s="351"/>
      <c r="G11" s="343"/>
      <c r="H11" s="337"/>
      <c r="I11" s="351" t="s">
        <v>606</v>
      </c>
      <c r="J11" s="343">
        <v>1440</v>
      </c>
      <c r="K11" s="337"/>
      <c r="L11" s="351" t="s">
        <v>579</v>
      </c>
      <c r="M11" s="343">
        <v>340</v>
      </c>
      <c r="N11" s="337"/>
      <c r="O11" s="106"/>
      <c r="P11" s="107">
        <v>0</v>
      </c>
      <c r="Q11" s="183"/>
      <c r="R11" s="106"/>
      <c r="S11" s="107"/>
      <c r="T11" s="183"/>
      <c r="U11" s="17"/>
      <c r="V11" s="663"/>
    </row>
    <row r="12" spans="1:22" ht="12.75" customHeight="1" x14ac:dyDescent="0.15">
      <c r="A12" s="704"/>
      <c r="B12" s="718"/>
      <c r="C12" s="351"/>
      <c r="D12" s="343"/>
      <c r="E12" s="337"/>
      <c r="F12" s="351" t="s">
        <v>518</v>
      </c>
      <c r="G12" s="343">
        <v>2370</v>
      </c>
      <c r="H12" s="337"/>
      <c r="I12" s="351" t="s">
        <v>338</v>
      </c>
      <c r="J12" s="343">
        <v>100</v>
      </c>
      <c r="K12" s="337"/>
      <c r="L12" s="351" t="s">
        <v>610</v>
      </c>
      <c r="M12" s="343">
        <v>200</v>
      </c>
      <c r="N12" s="337"/>
      <c r="O12" s="106"/>
      <c r="P12" s="107">
        <v>0</v>
      </c>
      <c r="Q12" s="183"/>
      <c r="R12" s="106"/>
      <c r="S12" s="107"/>
      <c r="T12" s="183"/>
      <c r="U12" s="17"/>
      <c r="V12" s="663"/>
    </row>
    <row r="13" spans="1:22" ht="12.75" customHeight="1" x14ac:dyDescent="0.15">
      <c r="A13" s="704"/>
      <c r="B13" s="718"/>
      <c r="C13" s="351"/>
      <c r="D13" s="343"/>
      <c r="E13" s="337"/>
      <c r="F13" s="351"/>
      <c r="G13" s="343"/>
      <c r="H13" s="337"/>
      <c r="I13" s="351" t="s">
        <v>332</v>
      </c>
      <c r="J13" s="343">
        <v>1420</v>
      </c>
      <c r="K13" s="337"/>
      <c r="L13" s="351"/>
      <c r="M13" s="343"/>
      <c r="N13" s="337"/>
      <c r="O13" s="106"/>
      <c r="P13" s="107">
        <v>0</v>
      </c>
      <c r="Q13" s="183"/>
      <c r="R13" s="106"/>
      <c r="S13" s="107"/>
      <c r="T13" s="183"/>
      <c r="U13" s="17"/>
      <c r="V13" s="663"/>
    </row>
    <row r="14" spans="1:22" ht="12.75" customHeight="1" x14ac:dyDescent="0.15">
      <c r="A14" s="704"/>
      <c r="B14" s="718"/>
      <c r="C14" s="351"/>
      <c r="D14" s="343"/>
      <c r="E14" s="337"/>
      <c r="F14" s="351" t="s">
        <v>336</v>
      </c>
      <c r="G14" s="343">
        <v>2720</v>
      </c>
      <c r="H14" s="337"/>
      <c r="I14" s="351"/>
      <c r="J14" s="343"/>
      <c r="K14" s="337"/>
      <c r="L14" s="351"/>
      <c r="M14" s="343"/>
      <c r="N14" s="337"/>
      <c r="O14" s="106"/>
      <c r="P14" s="107">
        <v>0</v>
      </c>
      <c r="Q14" s="183"/>
      <c r="R14" s="106"/>
      <c r="S14" s="107"/>
      <c r="T14" s="183"/>
      <c r="U14" s="17"/>
    </row>
    <row r="15" spans="1:22" ht="12.75" customHeight="1" x14ac:dyDescent="0.15">
      <c r="A15" s="704"/>
      <c r="B15" s="718"/>
      <c r="C15" s="351"/>
      <c r="D15" s="343"/>
      <c r="E15" s="337"/>
      <c r="F15" s="351"/>
      <c r="G15" s="343"/>
      <c r="H15" s="337"/>
      <c r="I15" s="351" t="s">
        <v>333</v>
      </c>
      <c r="J15" s="343">
        <v>1760</v>
      </c>
      <c r="K15" s="337"/>
      <c r="L15" s="351"/>
      <c r="M15" s="343"/>
      <c r="N15" s="337"/>
      <c r="O15" s="106"/>
      <c r="P15" s="107">
        <v>0</v>
      </c>
      <c r="Q15" s="183"/>
      <c r="R15" s="106"/>
      <c r="S15" s="107"/>
      <c r="T15" s="183"/>
      <c r="U15" s="17"/>
      <c r="V15" s="662" t="s">
        <v>151</v>
      </c>
    </row>
    <row r="16" spans="1:22" ht="12.75" customHeight="1" x14ac:dyDescent="0.15">
      <c r="A16" s="704"/>
      <c r="B16" s="718"/>
      <c r="C16" s="351"/>
      <c r="D16" s="343">
        <v>0</v>
      </c>
      <c r="E16" s="337"/>
      <c r="F16" s="351"/>
      <c r="G16" s="343">
        <v>0</v>
      </c>
      <c r="H16" s="337"/>
      <c r="I16" s="427" t="s">
        <v>145</v>
      </c>
      <c r="J16" s="343"/>
      <c r="K16" s="337"/>
      <c r="L16" s="428"/>
      <c r="M16" s="343"/>
      <c r="N16" s="337"/>
      <c r="O16" s="106"/>
      <c r="P16" s="107">
        <v>0</v>
      </c>
      <c r="Q16" s="183"/>
      <c r="R16" s="106"/>
      <c r="S16" s="107"/>
      <c r="T16" s="183"/>
      <c r="U16" s="17"/>
      <c r="V16" s="662"/>
    </row>
    <row r="17" spans="1:27" ht="12.75" customHeight="1" x14ac:dyDescent="0.15">
      <c r="A17" s="704"/>
      <c r="B17" s="272"/>
      <c r="C17" s="351"/>
      <c r="D17" s="343">
        <v>0</v>
      </c>
      <c r="E17" s="337"/>
      <c r="F17" s="351"/>
      <c r="G17" s="343">
        <v>0</v>
      </c>
      <c r="H17" s="337"/>
      <c r="I17" s="351"/>
      <c r="J17" s="343">
        <v>0</v>
      </c>
      <c r="K17" s="337"/>
      <c r="L17" s="351"/>
      <c r="M17" s="343">
        <v>0</v>
      </c>
      <c r="N17" s="337"/>
      <c r="O17" s="106"/>
      <c r="P17" s="107">
        <v>0</v>
      </c>
      <c r="Q17" s="183"/>
      <c r="R17" s="113"/>
      <c r="S17" s="114"/>
      <c r="T17" s="359"/>
      <c r="U17" s="17"/>
      <c r="V17" s="662"/>
    </row>
    <row r="18" spans="1:27" ht="12.75" customHeight="1" x14ac:dyDescent="0.15">
      <c r="A18" s="704"/>
      <c r="B18" s="273">
        <f>SUM(D18,G18,J18,M18,S18)</f>
        <v>17030</v>
      </c>
      <c r="C18" s="404" t="s">
        <v>112</v>
      </c>
      <c r="D18" s="334">
        <f>SUM(D9:D17)</f>
        <v>0</v>
      </c>
      <c r="E18" s="405">
        <f>SUM(E9:E17)</f>
        <v>0</v>
      </c>
      <c r="F18" s="404" t="s">
        <v>112</v>
      </c>
      <c r="G18" s="334">
        <f>SUM(G9:G17)</f>
        <v>9450</v>
      </c>
      <c r="H18" s="405">
        <f>SUM(H9:H17)</f>
        <v>0</v>
      </c>
      <c r="I18" s="404" t="s">
        <v>112</v>
      </c>
      <c r="J18" s="334">
        <f>SUM(J9:J17)</f>
        <v>5920</v>
      </c>
      <c r="K18" s="405">
        <f>SUM(K9:K17)</f>
        <v>0</v>
      </c>
      <c r="L18" s="404" t="s">
        <v>112</v>
      </c>
      <c r="M18" s="334">
        <f>SUM(M9:M17)</f>
        <v>1660</v>
      </c>
      <c r="N18" s="405">
        <f>SUM(N9:N17)</f>
        <v>0</v>
      </c>
      <c r="O18" s="111"/>
      <c r="P18" s="110"/>
      <c r="Q18" s="360"/>
      <c r="R18" s="111"/>
      <c r="S18" s="110"/>
      <c r="T18" s="361"/>
      <c r="U18" s="17"/>
      <c r="V18" s="662"/>
    </row>
    <row r="19" spans="1:27" ht="12.75" customHeight="1" x14ac:dyDescent="0.15">
      <c r="A19" s="704"/>
      <c r="B19" s="274" t="s">
        <v>117</v>
      </c>
      <c r="C19" s="351" t="s">
        <v>339</v>
      </c>
      <c r="D19" s="336" t="s">
        <v>637</v>
      </c>
      <c r="E19" s="337"/>
      <c r="F19" s="351" t="s">
        <v>339</v>
      </c>
      <c r="G19" s="336">
        <v>1260</v>
      </c>
      <c r="H19" s="337"/>
      <c r="I19" s="351"/>
      <c r="J19" s="343"/>
      <c r="K19" s="337"/>
      <c r="L19" s="351"/>
      <c r="M19" s="343">
        <v>0</v>
      </c>
      <c r="N19" s="337"/>
      <c r="O19" s="106"/>
      <c r="P19" s="107">
        <v>0</v>
      </c>
      <c r="Q19" s="183"/>
      <c r="R19" s="106"/>
      <c r="S19" s="107"/>
      <c r="T19" s="183"/>
      <c r="U19" s="17"/>
      <c r="V19" s="662"/>
      <c r="Y19" s="19"/>
      <c r="Z19" s="19"/>
      <c r="AA19" s="19"/>
    </row>
    <row r="20" spans="1:27" ht="12.75" customHeight="1" x14ac:dyDescent="0.15">
      <c r="A20" s="704"/>
      <c r="B20" s="715" t="s">
        <v>118</v>
      </c>
      <c r="C20" s="351" t="s">
        <v>553</v>
      </c>
      <c r="D20" s="336">
        <v>470</v>
      </c>
      <c r="E20" s="337"/>
      <c r="F20" s="351"/>
      <c r="G20" s="343">
        <v>0</v>
      </c>
      <c r="H20" s="337"/>
      <c r="I20" s="351" t="s">
        <v>342</v>
      </c>
      <c r="J20" s="343">
        <v>510</v>
      </c>
      <c r="K20" s="337"/>
      <c r="L20" s="351"/>
      <c r="M20" s="343">
        <v>0</v>
      </c>
      <c r="N20" s="337"/>
      <c r="O20" s="106"/>
      <c r="P20" s="107"/>
      <c r="Q20" s="183"/>
      <c r="R20" s="106"/>
      <c r="S20" s="107"/>
      <c r="T20" s="183"/>
      <c r="U20" s="17"/>
      <c r="V20" s="662"/>
      <c r="Y20" s="19"/>
      <c r="Z20" s="19"/>
      <c r="AA20" s="19"/>
    </row>
    <row r="21" spans="1:27" ht="12.75" customHeight="1" x14ac:dyDescent="0.15">
      <c r="A21" s="704"/>
      <c r="B21" s="715"/>
      <c r="C21" s="351"/>
      <c r="D21" s="336"/>
      <c r="E21" s="337"/>
      <c r="F21" s="351"/>
      <c r="G21" s="343">
        <v>0</v>
      </c>
      <c r="H21" s="337"/>
      <c r="I21" s="351"/>
      <c r="J21" s="343"/>
      <c r="K21" s="337"/>
      <c r="L21" s="351"/>
      <c r="M21" s="343">
        <v>0</v>
      </c>
      <c r="N21" s="337"/>
      <c r="O21" s="106"/>
      <c r="P21" s="107">
        <v>0</v>
      </c>
      <c r="Q21" s="183"/>
      <c r="R21" s="106"/>
      <c r="S21" s="107">
        <v>0</v>
      </c>
      <c r="T21" s="183"/>
      <c r="U21" s="17"/>
      <c r="V21" s="662"/>
      <c r="Y21" s="19"/>
      <c r="Z21" s="19"/>
      <c r="AA21" s="19"/>
    </row>
    <row r="22" spans="1:27" ht="12.75" customHeight="1" x14ac:dyDescent="0.15">
      <c r="A22" s="704"/>
      <c r="B22" s="715"/>
      <c r="C22" s="351" t="s">
        <v>340</v>
      </c>
      <c r="D22" s="336">
        <v>160</v>
      </c>
      <c r="E22" s="337"/>
      <c r="F22" s="351"/>
      <c r="G22" s="343">
        <v>0</v>
      </c>
      <c r="H22" s="337"/>
      <c r="I22" s="351"/>
      <c r="J22" s="343"/>
      <c r="K22" s="337"/>
      <c r="L22" s="351"/>
      <c r="M22" s="343">
        <v>0</v>
      </c>
      <c r="N22" s="337"/>
      <c r="O22" s="106"/>
      <c r="P22" s="107">
        <v>0</v>
      </c>
      <c r="Q22" s="183"/>
      <c r="R22" s="106"/>
      <c r="S22" s="107">
        <v>0</v>
      </c>
      <c r="T22" s="183"/>
      <c r="U22" s="17"/>
      <c r="V22" s="662"/>
    </row>
    <row r="23" spans="1:27" ht="12.75" customHeight="1" x14ac:dyDescent="0.15">
      <c r="A23" s="704"/>
      <c r="B23" s="715"/>
      <c r="C23" s="351" t="s">
        <v>341</v>
      </c>
      <c r="D23" s="336">
        <v>50</v>
      </c>
      <c r="E23" s="337"/>
      <c r="F23" s="351"/>
      <c r="G23" s="343">
        <v>0</v>
      </c>
      <c r="H23" s="337"/>
      <c r="I23" s="351"/>
      <c r="J23" s="343"/>
      <c r="K23" s="337"/>
      <c r="L23" s="351"/>
      <c r="M23" s="343">
        <v>0</v>
      </c>
      <c r="N23" s="337"/>
      <c r="O23" s="106"/>
      <c r="P23" s="107">
        <v>0</v>
      </c>
      <c r="Q23" s="183"/>
      <c r="R23" s="208"/>
      <c r="S23" s="120">
        <v>0</v>
      </c>
      <c r="T23" s="183"/>
      <c r="U23" s="17"/>
      <c r="V23" s="662"/>
    </row>
    <row r="24" spans="1:27" ht="12.75" customHeight="1" x14ac:dyDescent="0.15">
      <c r="A24" s="704"/>
      <c r="B24" s="716"/>
      <c r="C24" s="392"/>
      <c r="D24" s="393">
        <v>0</v>
      </c>
      <c r="E24" s="337"/>
      <c r="F24" s="421" t="s">
        <v>127</v>
      </c>
      <c r="G24" s="422"/>
      <c r="H24" s="429"/>
      <c r="I24" s="421"/>
      <c r="J24" s="422"/>
      <c r="K24" s="429"/>
      <c r="L24" s="421"/>
      <c r="M24" s="422"/>
      <c r="N24" s="337"/>
      <c r="O24" s="113"/>
      <c r="P24" s="114">
        <v>0</v>
      </c>
      <c r="Q24" s="183"/>
      <c r="R24" s="208"/>
      <c r="S24" s="120">
        <v>0</v>
      </c>
      <c r="T24" s="183"/>
      <c r="U24" s="17"/>
      <c r="V24" s="662"/>
    </row>
    <row r="25" spans="1:27" ht="12.75" customHeight="1" x14ac:dyDescent="0.15">
      <c r="A25" s="704"/>
      <c r="B25" s="273">
        <f>SUM(D25,G25,J25,M25,S25)</f>
        <v>2450</v>
      </c>
      <c r="C25" s="404" t="s">
        <v>112</v>
      </c>
      <c r="D25" s="334">
        <f>SUM(D19:D24)</f>
        <v>680</v>
      </c>
      <c r="E25" s="405">
        <f>SUM(E19:E24)</f>
        <v>0</v>
      </c>
      <c r="F25" s="404" t="s">
        <v>112</v>
      </c>
      <c r="G25" s="334">
        <f>SUM(G19:G24)</f>
        <v>1260</v>
      </c>
      <c r="H25" s="405">
        <f>SUM(H19:H24)</f>
        <v>0</v>
      </c>
      <c r="I25" s="404" t="s">
        <v>112</v>
      </c>
      <c r="J25" s="334">
        <f>SUM(J19:J24)</f>
        <v>510</v>
      </c>
      <c r="K25" s="405">
        <f>SUM(K19:K24)</f>
        <v>0</v>
      </c>
      <c r="L25" s="404" t="s">
        <v>112</v>
      </c>
      <c r="M25" s="334">
        <f>SUM(M19:M24)</f>
        <v>0</v>
      </c>
      <c r="N25" s="405">
        <f>SUM(N19:N24)</f>
        <v>0</v>
      </c>
      <c r="O25" s="115"/>
      <c r="P25" s="110"/>
      <c r="Q25" s="362"/>
      <c r="R25" s="111"/>
      <c r="S25" s="110">
        <f>SUM(S19:S24)</f>
        <v>0</v>
      </c>
      <c r="T25" s="360">
        <f>SUM(T9:T24)</f>
        <v>0</v>
      </c>
      <c r="U25" s="17"/>
      <c r="V25" s="662"/>
    </row>
    <row r="26" spans="1:27" ht="12.75" customHeight="1" x14ac:dyDescent="0.15">
      <c r="A26" s="704"/>
      <c r="B26" s="256" t="s">
        <v>119</v>
      </c>
      <c r="C26" s="351" t="s">
        <v>134</v>
      </c>
      <c r="D26" s="336">
        <v>440</v>
      </c>
      <c r="E26" s="337"/>
      <c r="F26" s="355" t="s">
        <v>54</v>
      </c>
      <c r="G26" s="343">
        <v>0</v>
      </c>
      <c r="H26" s="337"/>
      <c r="I26" s="355" t="s">
        <v>54</v>
      </c>
      <c r="J26" s="343">
        <v>0</v>
      </c>
      <c r="K26" s="337"/>
      <c r="L26" s="355" t="s">
        <v>54</v>
      </c>
      <c r="M26" s="343">
        <v>0</v>
      </c>
      <c r="N26" s="337"/>
      <c r="O26" s="106"/>
      <c r="P26" s="107">
        <v>0</v>
      </c>
      <c r="Q26" s="183"/>
      <c r="R26" s="106"/>
      <c r="S26" s="107">
        <v>0</v>
      </c>
      <c r="T26" s="183"/>
      <c r="U26" s="17"/>
      <c r="V26" s="662"/>
    </row>
    <row r="27" spans="1:27" ht="12.75" customHeight="1" x14ac:dyDescent="0.15">
      <c r="A27" s="704"/>
      <c r="B27" s="256" t="s">
        <v>111</v>
      </c>
      <c r="C27" s="351"/>
      <c r="D27" s="343">
        <v>0</v>
      </c>
      <c r="E27" s="337"/>
      <c r="F27" s="351"/>
      <c r="G27" s="343">
        <v>0</v>
      </c>
      <c r="H27" s="337"/>
      <c r="I27" s="351"/>
      <c r="J27" s="343">
        <v>0</v>
      </c>
      <c r="K27" s="337"/>
      <c r="L27" s="351"/>
      <c r="M27" s="343">
        <v>0</v>
      </c>
      <c r="N27" s="337"/>
      <c r="O27" s="106"/>
      <c r="P27" s="107">
        <v>0</v>
      </c>
      <c r="Q27" s="183"/>
      <c r="R27" s="106"/>
      <c r="S27" s="107">
        <v>0</v>
      </c>
      <c r="T27" s="183"/>
      <c r="U27" s="17"/>
      <c r="V27" s="662"/>
    </row>
    <row r="28" spans="1:27" ht="12.75" customHeight="1" x14ac:dyDescent="0.15">
      <c r="A28" s="704"/>
      <c r="B28" s="273">
        <f>SUM(D28,G28,J28,M28,P28,S28)</f>
        <v>440</v>
      </c>
      <c r="C28" s="404" t="s">
        <v>112</v>
      </c>
      <c r="D28" s="334">
        <f>SUM(D26:D27)</f>
        <v>440</v>
      </c>
      <c r="E28" s="405">
        <f>SUM(E26:E27)</f>
        <v>0</v>
      </c>
      <c r="F28" s="404" t="s">
        <v>112</v>
      </c>
      <c r="G28" s="334">
        <f>SUM(G26:G27)</f>
        <v>0</v>
      </c>
      <c r="H28" s="405">
        <f>SUM(H26:H27)</f>
        <v>0</v>
      </c>
      <c r="I28" s="404" t="s">
        <v>112</v>
      </c>
      <c r="J28" s="334">
        <f>SUM(J26:J27)</f>
        <v>0</v>
      </c>
      <c r="K28" s="405">
        <f>SUM(K26:K27)</f>
        <v>0</v>
      </c>
      <c r="L28" s="404" t="s">
        <v>112</v>
      </c>
      <c r="M28" s="334">
        <f>SUM(M26:M27)</f>
        <v>0</v>
      </c>
      <c r="N28" s="405">
        <f>SUM(N26:N27)</f>
        <v>0</v>
      </c>
      <c r="O28" s="115"/>
      <c r="P28" s="110"/>
      <c r="Q28" s="362"/>
      <c r="R28" s="115"/>
      <c r="S28" s="110"/>
      <c r="T28" s="362"/>
      <c r="U28" s="17"/>
      <c r="V28" s="662"/>
    </row>
    <row r="29" spans="1:27" ht="12.75" customHeight="1" x14ac:dyDescent="0.15">
      <c r="A29" s="704"/>
      <c r="B29" s="264"/>
      <c r="C29" s="351"/>
      <c r="D29" s="343"/>
      <c r="E29" s="337"/>
      <c r="F29" s="351" t="s">
        <v>548</v>
      </c>
      <c r="G29" s="343">
        <v>2730</v>
      </c>
      <c r="H29" s="337"/>
      <c r="I29" s="351" t="s">
        <v>344</v>
      </c>
      <c r="J29" s="343">
        <v>1900</v>
      </c>
      <c r="K29" s="337"/>
      <c r="L29" s="351" t="s">
        <v>343</v>
      </c>
      <c r="M29" s="343">
        <v>450</v>
      </c>
      <c r="N29" s="337"/>
      <c r="O29" s="106"/>
      <c r="P29" s="107">
        <v>0</v>
      </c>
      <c r="Q29" s="183"/>
      <c r="R29" s="106"/>
      <c r="S29" s="107"/>
      <c r="T29" s="183"/>
      <c r="U29" s="17"/>
      <c r="V29" s="662"/>
    </row>
    <row r="30" spans="1:27" ht="12.75" customHeight="1" x14ac:dyDescent="0.15">
      <c r="A30" s="704"/>
      <c r="B30" s="264" t="s">
        <v>120</v>
      </c>
      <c r="C30" s="351"/>
      <c r="D30" s="343"/>
      <c r="E30" s="337"/>
      <c r="F30" s="351"/>
      <c r="G30" s="343"/>
      <c r="H30" s="337"/>
      <c r="I30" s="351" t="s">
        <v>345</v>
      </c>
      <c r="J30" s="343">
        <v>1300</v>
      </c>
      <c r="K30" s="337"/>
      <c r="L30" s="351"/>
      <c r="M30" s="343"/>
      <c r="N30" s="337"/>
      <c r="O30" s="106"/>
      <c r="P30" s="107">
        <v>0</v>
      </c>
      <c r="Q30" s="183"/>
      <c r="R30" s="106"/>
      <c r="S30" s="107"/>
      <c r="T30" s="183"/>
      <c r="U30" s="17"/>
      <c r="V30" s="662"/>
    </row>
    <row r="31" spans="1:27" ht="12.75" customHeight="1" x14ac:dyDescent="0.15">
      <c r="A31" s="704"/>
      <c r="B31" s="267" t="s">
        <v>121</v>
      </c>
      <c r="C31" s="351"/>
      <c r="D31" s="343">
        <v>0</v>
      </c>
      <c r="E31" s="337"/>
      <c r="F31" s="430"/>
      <c r="G31" s="343"/>
      <c r="H31" s="337"/>
      <c r="I31" s="351"/>
      <c r="J31" s="343"/>
      <c r="K31" s="337"/>
      <c r="L31" s="351"/>
      <c r="M31" s="343"/>
      <c r="N31" s="337"/>
      <c r="O31" s="106"/>
      <c r="P31" s="107">
        <v>0</v>
      </c>
      <c r="Q31" s="183"/>
      <c r="R31" s="106"/>
      <c r="S31" s="107"/>
      <c r="T31" s="183"/>
      <c r="U31" s="17"/>
      <c r="V31" s="662"/>
    </row>
    <row r="32" spans="1:27" ht="12.75" customHeight="1" x14ac:dyDescent="0.15">
      <c r="A32" s="704"/>
      <c r="B32" s="264"/>
      <c r="C32" s="351"/>
      <c r="D32" s="343">
        <v>0</v>
      </c>
      <c r="E32" s="337"/>
      <c r="F32" s="351"/>
      <c r="G32" s="343"/>
      <c r="H32" s="337"/>
      <c r="I32" s="351"/>
      <c r="J32" s="343"/>
      <c r="K32" s="337"/>
      <c r="L32" s="351"/>
      <c r="M32" s="336"/>
      <c r="N32" s="337"/>
      <c r="O32" s="106"/>
      <c r="P32" s="107">
        <v>0</v>
      </c>
      <c r="Q32" s="183"/>
      <c r="R32" s="278"/>
      <c r="S32" s="107"/>
      <c r="T32" s="183"/>
      <c r="U32" s="17"/>
      <c r="V32" s="662"/>
    </row>
    <row r="33" spans="1:27" ht="12.75" customHeight="1" x14ac:dyDescent="0.15">
      <c r="A33" s="704"/>
      <c r="B33" s="273">
        <f>SUM(D33,G33,J33,M33,P33,S33)</f>
        <v>6380</v>
      </c>
      <c r="C33" s="404" t="s">
        <v>112</v>
      </c>
      <c r="D33" s="334">
        <f>SUM(D29:D32)</f>
        <v>0</v>
      </c>
      <c r="E33" s="405">
        <f>SUM(E29:E32)</f>
        <v>0</v>
      </c>
      <c r="F33" s="404" t="s">
        <v>112</v>
      </c>
      <c r="G33" s="334">
        <f>SUM(G29:G32)</f>
        <v>2730</v>
      </c>
      <c r="H33" s="405">
        <f>SUM(H29:H32)</f>
        <v>0</v>
      </c>
      <c r="I33" s="404" t="s">
        <v>112</v>
      </c>
      <c r="J33" s="334">
        <f>SUM(J29:J32)</f>
        <v>3200</v>
      </c>
      <c r="K33" s="405">
        <f>SUM(K29:K32)</f>
        <v>0</v>
      </c>
      <c r="L33" s="404" t="s">
        <v>112</v>
      </c>
      <c r="M33" s="334">
        <f>SUM(M29:M32)</f>
        <v>450</v>
      </c>
      <c r="N33" s="405">
        <f>SUM(N29:N32)</f>
        <v>0</v>
      </c>
      <c r="O33" s="115"/>
      <c r="P33" s="110"/>
      <c r="Q33" s="362"/>
      <c r="R33" s="111"/>
      <c r="S33" s="110">
        <f>SUM(S29:S32)</f>
        <v>0</v>
      </c>
      <c r="T33" s="360">
        <f>SUM(T29:T32)</f>
        <v>0</v>
      </c>
      <c r="U33" s="17"/>
      <c r="V33" s="662"/>
    </row>
    <row r="34" spans="1:27" ht="12.75" customHeight="1" x14ac:dyDescent="0.15">
      <c r="A34" s="719"/>
      <c r="B34" s="264" t="s">
        <v>120</v>
      </c>
      <c r="C34" s="351" t="s">
        <v>135</v>
      </c>
      <c r="D34" s="336">
        <v>720</v>
      </c>
      <c r="E34" s="337"/>
      <c r="F34" s="351" t="s">
        <v>135</v>
      </c>
      <c r="G34" s="343">
        <v>360</v>
      </c>
      <c r="H34" s="337"/>
      <c r="I34" s="351" t="s">
        <v>135</v>
      </c>
      <c r="J34" s="343">
        <v>1110</v>
      </c>
      <c r="K34" s="337"/>
      <c r="L34" s="351"/>
      <c r="M34" s="343">
        <v>0</v>
      </c>
      <c r="N34" s="337"/>
      <c r="O34" s="106"/>
      <c r="P34" s="107">
        <v>0</v>
      </c>
      <c r="Q34" s="183"/>
      <c r="R34" s="106"/>
      <c r="S34" s="107">
        <v>0</v>
      </c>
      <c r="T34" s="183"/>
      <c r="U34" s="17"/>
      <c r="V34" s="662"/>
      <c r="Y34" s="22"/>
      <c r="Z34" s="17"/>
      <c r="AA34" s="17"/>
    </row>
    <row r="35" spans="1:27" ht="12.75" customHeight="1" x14ac:dyDescent="0.15">
      <c r="A35" s="719"/>
      <c r="B35" s="264" t="s">
        <v>47</v>
      </c>
      <c r="C35" s="351"/>
      <c r="D35" s="336"/>
      <c r="E35" s="337"/>
      <c r="F35" s="351"/>
      <c r="G35" s="343">
        <v>0</v>
      </c>
      <c r="H35" s="337"/>
      <c r="I35" s="351"/>
      <c r="J35" s="343"/>
      <c r="K35" s="337"/>
      <c r="L35" s="351"/>
      <c r="M35" s="343">
        <v>0</v>
      </c>
      <c r="N35" s="337"/>
      <c r="O35" s="106"/>
      <c r="P35" s="107">
        <v>0</v>
      </c>
      <c r="Q35" s="183"/>
      <c r="R35" s="106"/>
      <c r="S35" s="107">
        <v>0</v>
      </c>
      <c r="T35" s="183"/>
      <c r="U35" s="17"/>
      <c r="V35" s="662"/>
      <c r="Y35" s="19"/>
      <c r="Z35" s="19"/>
      <c r="AA35" s="19"/>
    </row>
    <row r="36" spans="1:27" ht="12.75" customHeight="1" x14ac:dyDescent="0.15">
      <c r="A36" s="719"/>
      <c r="B36" s="264" t="s">
        <v>100</v>
      </c>
      <c r="C36" s="351" t="s">
        <v>136</v>
      </c>
      <c r="D36" s="336">
        <v>180</v>
      </c>
      <c r="E36" s="337"/>
      <c r="F36" s="351"/>
      <c r="G36" s="343">
        <v>0</v>
      </c>
      <c r="H36" s="337"/>
      <c r="I36" s="351"/>
      <c r="J36" s="343">
        <v>0</v>
      </c>
      <c r="K36" s="337"/>
      <c r="L36" s="351"/>
      <c r="M36" s="343">
        <v>0</v>
      </c>
      <c r="N36" s="337"/>
      <c r="O36" s="106"/>
      <c r="P36" s="107">
        <v>0</v>
      </c>
      <c r="Q36" s="183"/>
      <c r="R36" s="106"/>
      <c r="S36" s="107">
        <v>0</v>
      </c>
      <c r="T36" s="183"/>
      <c r="U36" s="17"/>
      <c r="V36" s="662"/>
      <c r="Y36" s="19"/>
      <c r="Z36" s="19"/>
      <c r="AA36" s="19"/>
    </row>
    <row r="37" spans="1:27" ht="12.75" customHeight="1" x14ac:dyDescent="0.15">
      <c r="A37" s="719"/>
      <c r="B37" s="264"/>
      <c r="C37" s="351" t="s">
        <v>137</v>
      </c>
      <c r="D37" s="336">
        <v>100</v>
      </c>
      <c r="E37" s="337"/>
      <c r="F37" s="351"/>
      <c r="G37" s="343">
        <v>0</v>
      </c>
      <c r="H37" s="337"/>
      <c r="I37" s="351"/>
      <c r="J37" s="343">
        <v>0</v>
      </c>
      <c r="K37" s="337"/>
      <c r="L37" s="351"/>
      <c r="M37" s="343">
        <v>0</v>
      </c>
      <c r="N37" s="337"/>
      <c r="O37" s="106"/>
      <c r="P37" s="107">
        <v>0</v>
      </c>
      <c r="Q37" s="183"/>
      <c r="R37" s="106"/>
      <c r="S37" s="107">
        <v>0</v>
      </c>
      <c r="T37" s="183"/>
      <c r="U37" s="17"/>
      <c r="V37" s="662"/>
      <c r="Y37" s="19"/>
      <c r="Z37" s="19"/>
      <c r="AA37" s="19"/>
    </row>
    <row r="38" spans="1:27" ht="12.75" customHeight="1" x14ac:dyDescent="0.15">
      <c r="A38" s="720"/>
      <c r="B38" s="275">
        <f>SUM(D38,G38,J38,M38,P38,S38)</f>
        <v>2470</v>
      </c>
      <c r="C38" s="404" t="s">
        <v>112</v>
      </c>
      <c r="D38" s="334">
        <f>SUM(D34:D37)</f>
        <v>1000</v>
      </c>
      <c r="E38" s="405">
        <f>SUM(E34:E37)</f>
        <v>0</v>
      </c>
      <c r="F38" s="404" t="s">
        <v>112</v>
      </c>
      <c r="G38" s="334">
        <f>SUM(G34:G37)</f>
        <v>360</v>
      </c>
      <c r="H38" s="405">
        <f>SUM(H34:H37)</f>
        <v>0</v>
      </c>
      <c r="I38" s="404" t="s">
        <v>112</v>
      </c>
      <c r="J38" s="334">
        <f>SUM(J34:J37)</f>
        <v>1110</v>
      </c>
      <c r="K38" s="405">
        <f>SUM(K34:K37)</f>
        <v>0</v>
      </c>
      <c r="L38" s="404" t="s">
        <v>112</v>
      </c>
      <c r="M38" s="334">
        <f>SUM(M34:M37)</f>
        <v>0</v>
      </c>
      <c r="N38" s="405">
        <f>SUM(N34:N37)</f>
        <v>0</v>
      </c>
      <c r="O38" s="115"/>
      <c r="P38" s="110"/>
      <c r="Q38" s="362"/>
      <c r="R38" s="111"/>
      <c r="S38" s="110"/>
      <c r="T38" s="362"/>
      <c r="U38" s="17"/>
      <c r="V38" s="662"/>
      <c r="Y38" s="19"/>
      <c r="Z38" s="19"/>
      <c r="AA38" s="19"/>
    </row>
    <row r="39" spans="1:27" ht="12.75" customHeight="1" thickBot="1" x14ac:dyDescent="0.2">
      <c r="A39" s="619">
        <f>SUM(D39,G39,J39,M39,P39,S39)</f>
        <v>28770</v>
      </c>
      <c r="B39" s="708"/>
      <c r="C39" s="396" t="s">
        <v>39</v>
      </c>
      <c r="D39" s="339">
        <f>SUM(D38,D33,D28,D25,D18)</f>
        <v>2120</v>
      </c>
      <c r="E39" s="340">
        <f>SUM(E38,E33,E28,E25,E18)</f>
        <v>0</v>
      </c>
      <c r="F39" s="396" t="s">
        <v>45</v>
      </c>
      <c r="G39" s="339">
        <f>SUM(G38,G33,G28,G25,G18)</f>
        <v>13800</v>
      </c>
      <c r="H39" s="340">
        <f>SUM(H38,H33,H28,H25,H18)</f>
        <v>0</v>
      </c>
      <c r="I39" s="396" t="s">
        <v>41</v>
      </c>
      <c r="J39" s="339">
        <f>SUM(J38,J33,J28,J25,J18)</f>
        <v>10740</v>
      </c>
      <c r="K39" s="340">
        <f>SUM(K38,K33,K28,K25,K18)</f>
        <v>0</v>
      </c>
      <c r="L39" s="396" t="s">
        <v>42</v>
      </c>
      <c r="M39" s="339">
        <f>SUM(M38,M33,M28,M25,M18)</f>
        <v>2110</v>
      </c>
      <c r="N39" s="340">
        <f>SUM(N38,N33,N28,N25,N18)</f>
        <v>0</v>
      </c>
      <c r="O39" s="202"/>
      <c r="P39" s="203"/>
      <c r="Q39" s="357"/>
      <c r="R39" s="202"/>
      <c r="S39" s="203">
        <f>SUM(S18,S25,S33,S38)</f>
        <v>0</v>
      </c>
      <c r="T39" s="357">
        <f>SUM(T25,T28,T33,T38)</f>
        <v>0</v>
      </c>
      <c r="U39" s="17"/>
      <c r="V39" s="662"/>
      <c r="Y39" s="19"/>
      <c r="Z39" s="19"/>
      <c r="AA39" s="19"/>
    </row>
    <row r="40" spans="1:27" ht="12.75" customHeight="1" x14ac:dyDescent="0.15">
      <c r="A40" s="70"/>
      <c r="B40" s="71"/>
      <c r="C40" s="397"/>
      <c r="D40" s="341"/>
      <c r="E40" s="342"/>
      <c r="F40" s="397"/>
      <c r="G40" s="341"/>
      <c r="H40" s="342"/>
      <c r="I40" s="397"/>
      <c r="J40" s="341"/>
      <c r="K40" s="342"/>
      <c r="L40" s="397"/>
      <c r="M40" s="341"/>
      <c r="N40" s="342"/>
      <c r="O40" s="210"/>
      <c r="P40" s="211"/>
      <c r="Q40" s="363"/>
      <c r="R40" s="214"/>
      <c r="S40" s="211"/>
      <c r="T40" s="364"/>
      <c r="U40" s="17"/>
      <c r="V40" s="662"/>
      <c r="Y40" s="19"/>
      <c r="Z40" s="19"/>
      <c r="AA40" s="19"/>
    </row>
    <row r="41" spans="1:27" ht="12.75" customHeight="1" x14ac:dyDescent="0.15">
      <c r="A41" s="709" t="s">
        <v>57</v>
      </c>
      <c r="B41" s="698"/>
      <c r="C41" s="351"/>
      <c r="D41" s="343"/>
      <c r="E41" s="337"/>
      <c r="F41" s="351" t="s">
        <v>348</v>
      </c>
      <c r="G41" s="343" t="s">
        <v>628</v>
      </c>
      <c r="H41" s="337"/>
      <c r="I41" s="351" t="s">
        <v>351</v>
      </c>
      <c r="J41" s="343">
        <v>1650</v>
      </c>
      <c r="K41" s="337"/>
      <c r="L41" s="351" t="s">
        <v>349</v>
      </c>
      <c r="M41" s="343">
        <v>410</v>
      </c>
      <c r="N41" s="337"/>
      <c r="O41" s="106"/>
      <c r="P41" s="107">
        <v>0</v>
      </c>
      <c r="Q41" s="183"/>
      <c r="R41" s="106"/>
      <c r="S41" s="107"/>
      <c r="T41" s="183"/>
      <c r="U41" s="17"/>
      <c r="V41" s="662"/>
      <c r="Y41" s="19"/>
      <c r="Z41" s="19"/>
      <c r="AA41" s="19"/>
    </row>
    <row r="42" spans="1:27" ht="12.75" customHeight="1" x14ac:dyDescent="0.15">
      <c r="A42" s="710"/>
      <c r="B42" s="699"/>
      <c r="C42" s="351"/>
      <c r="D42" s="343"/>
      <c r="E42" s="337"/>
      <c r="F42" s="351" t="s">
        <v>524</v>
      </c>
      <c r="G42" s="343">
        <v>1910</v>
      </c>
      <c r="H42" s="337"/>
      <c r="I42" s="351" t="s">
        <v>346</v>
      </c>
      <c r="J42" s="343">
        <v>690</v>
      </c>
      <c r="K42" s="337"/>
      <c r="L42" s="351" t="s">
        <v>353</v>
      </c>
      <c r="M42" s="343">
        <v>630</v>
      </c>
      <c r="N42" s="337"/>
      <c r="O42" s="106"/>
      <c r="P42" s="107">
        <v>0</v>
      </c>
      <c r="Q42" s="183"/>
      <c r="R42" s="216"/>
      <c r="S42" s="107"/>
      <c r="T42" s="183"/>
      <c r="U42" s="17"/>
      <c r="V42" s="662"/>
      <c r="Y42" s="19"/>
      <c r="Z42" s="19"/>
      <c r="AA42" s="19"/>
    </row>
    <row r="43" spans="1:27" ht="12.75" customHeight="1" x14ac:dyDescent="0.15">
      <c r="A43" s="710"/>
      <c r="B43" s="699"/>
      <c r="C43" s="351"/>
      <c r="D43" s="343"/>
      <c r="E43" s="337"/>
      <c r="F43" s="351" t="s">
        <v>349</v>
      </c>
      <c r="G43" s="343" t="s">
        <v>628</v>
      </c>
      <c r="H43" s="337"/>
      <c r="I43" s="351" t="s">
        <v>347</v>
      </c>
      <c r="J43" s="343">
        <v>1670</v>
      </c>
      <c r="K43" s="337"/>
      <c r="L43" s="351"/>
      <c r="M43" s="343"/>
      <c r="N43" s="337"/>
      <c r="O43" s="106"/>
      <c r="P43" s="107">
        <v>0</v>
      </c>
      <c r="Q43" s="183"/>
      <c r="R43" s="106"/>
      <c r="S43" s="107"/>
      <c r="T43" s="183"/>
      <c r="U43" s="17"/>
      <c r="V43" s="662"/>
      <c r="Y43" s="19"/>
      <c r="Z43" s="19"/>
      <c r="AA43" s="19"/>
    </row>
    <row r="44" spans="1:27" ht="12.75" customHeight="1" x14ac:dyDescent="0.15">
      <c r="A44" s="710"/>
      <c r="B44" s="699"/>
      <c r="C44" s="351"/>
      <c r="D44" s="343"/>
      <c r="E44" s="337"/>
      <c r="F44" s="351" t="s">
        <v>350</v>
      </c>
      <c r="G44" s="343">
        <v>2120</v>
      </c>
      <c r="H44" s="337"/>
      <c r="I44" s="351" t="s">
        <v>352</v>
      </c>
      <c r="J44" s="343">
        <v>1430</v>
      </c>
      <c r="K44" s="337"/>
      <c r="L44" s="351"/>
      <c r="M44" s="343"/>
      <c r="N44" s="337"/>
      <c r="O44" s="106"/>
      <c r="P44" s="107">
        <v>0</v>
      </c>
      <c r="Q44" s="183"/>
      <c r="R44" s="106"/>
      <c r="S44" s="107"/>
      <c r="T44" s="183"/>
      <c r="U44" s="17"/>
      <c r="V44" s="662"/>
      <c r="Y44" s="19"/>
      <c r="Z44" s="19"/>
      <c r="AA44" s="19"/>
    </row>
    <row r="45" spans="1:27" ht="12.75" customHeight="1" x14ac:dyDescent="0.15">
      <c r="A45" s="711"/>
      <c r="B45" s="700"/>
      <c r="C45" s="392"/>
      <c r="D45" s="393">
        <v>0</v>
      </c>
      <c r="E45" s="337"/>
      <c r="F45" s="392"/>
      <c r="G45" s="393">
        <v>0</v>
      </c>
      <c r="H45" s="337"/>
      <c r="I45" s="392"/>
      <c r="J45" s="393"/>
      <c r="K45" s="337"/>
      <c r="L45" s="392"/>
      <c r="M45" s="393">
        <v>0</v>
      </c>
      <c r="N45" s="337"/>
      <c r="O45" s="113"/>
      <c r="P45" s="114">
        <v>0</v>
      </c>
      <c r="Q45" s="183"/>
      <c r="R45" s="113"/>
      <c r="S45" s="114"/>
      <c r="T45" s="183"/>
      <c r="U45" s="17"/>
      <c r="V45" s="662"/>
      <c r="Y45" s="19"/>
      <c r="Z45" s="19"/>
      <c r="AA45" s="19"/>
    </row>
    <row r="46" spans="1:27" ht="12.75" customHeight="1" thickBot="1" x14ac:dyDescent="0.2">
      <c r="A46" s="619">
        <f>SUM(D46,G46,J46,M46,P46,S46)</f>
        <v>10510</v>
      </c>
      <c r="B46" s="708"/>
      <c r="C46" s="396" t="s">
        <v>39</v>
      </c>
      <c r="D46" s="339">
        <f>SUM(D41:D45)</f>
        <v>0</v>
      </c>
      <c r="E46" s="340">
        <f>SUM(E41:E45)</f>
        <v>0</v>
      </c>
      <c r="F46" s="396" t="s">
        <v>45</v>
      </c>
      <c r="G46" s="339">
        <f>SUM(G41:G45)</f>
        <v>4030</v>
      </c>
      <c r="H46" s="340">
        <f>SUM(H41:H45)</f>
        <v>0</v>
      </c>
      <c r="I46" s="396" t="s">
        <v>41</v>
      </c>
      <c r="J46" s="339">
        <f>SUM(J41:J45)</f>
        <v>5440</v>
      </c>
      <c r="K46" s="340">
        <f>SUM(K41:K45)</f>
        <v>0</v>
      </c>
      <c r="L46" s="396" t="s">
        <v>42</v>
      </c>
      <c r="M46" s="339">
        <f>SUM(M41:M45)</f>
        <v>1040</v>
      </c>
      <c r="N46" s="340">
        <f>SUM(N41:N45)</f>
        <v>0</v>
      </c>
      <c r="O46" s="202"/>
      <c r="P46" s="203"/>
      <c r="Q46" s="357"/>
      <c r="R46" s="202"/>
      <c r="S46" s="203">
        <f>SUM(S41:S45)</f>
        <v>0</v>
      </c>
      <c r="T46" s="357">
        <f>SUM(T41:T45)</f>
        <v>0</v>
      </c>
      <c r="U46" s="17"/>
      <c r="V46" s="662"/>
      <c r="Y46" s="19"/>
      <c r="Z46" s="19"/>
      <c r="AA46" s="19"/>
    </row>
    <row r="47" spans="1:27" ht="12.75" customHeight="1" x14ac:dyDescent="0.15">
      <c r="A47" s="70"/>
      <c r="B47" s="71"/>
      <c r="C47" s="397"/>
      <c r="D47" s="341"/>
      <c r="E47" s="342"/>
      <c r="F47" s="397"/>
      <c r="G47" s="341"/>
      <c r="H47" s="342"/>
      <c r="I47" s="397"/>
      <c r="J47" s="341"/>
      <c r="K47" s="342"/>
      <c r="L47" s="397"/>
      <c r="M47" s="341"/>
      <c r="N47" s="342"/>
      <c r="O47" s="210"/>
      <c r="P47" s="211"/>
      <c r="Q47" s="363"/>
      <c r="R47" s="214"/>
      <c r="S47" s="211"/>
      <c r="T47" s="364"/>
      <c r="U47" s="17"/>
      <c r="V47" s="662"/>
      <c r="Y47" s="19"/>
      <c r="Z47" s="19"/>
      <c r="AA47" s="19"/>
    </row>
    <row r="48" spans="1:27" ht="12.75" customHeight="1" x14ac:dyDescent="0.15">
      <c r="A48" s="687" t="s">
        <v>58</v>
      </c>
      <c r="B48" s="712"/>
      <c r="C48" s="351" t="s">
        <v>599</v>
      </c>
      <c r="D48" s="343">
        <v>1320</v>
      </c>
      <c r="E48" s="337"/>
      <c r="F48" s="351" t="s">
        <v>354</v>
      </c>
      <c r="G48" s="343">
        <v>750</v>
      </c>
      <c r="H48" s="337"/>
      <c r="I48" s="351" t="s">
        <v>357</v>
      </c>
      <c r="J48" s="343">
        <v>1010</v>
      </c>
      <c r="K48" s="337"/>
      <c r="L48" s="351" t="s">
        <v>55</v>
      </c>
      <c r="M48" s="343">
        <v>610</v>
      </c>
      <c r="N48" s="337"/>
      <c r="O48" s="106"/>
      <c r="P48" s="107">
        <v>0</v>
      </c>
      <c r="Q48" s="183"/>
      <c r="R48" s="106"/>
      <c r="S48" s="107"/>
      <c r="T48" s="183"/>
      <c r="U48" s="17"/>
      <c r="V48" s="662"/>
      <c r="Y48" s="19"/>
      <c r="Z48" s="19"/>
      <c r="AA48" s="19"/>
    </row>
    <row r="49" spans="1:27" ht="12.75" customHeight="1" x14ac:dyDescent="0.15">
      <c r="A49" s="704"/>
      <c r="B49" s="713"/>
      <c r="C49" s="351"/>
      <c r="D49" s="343"/>
      <c r="E49" s="337"/>
      <c r="F49" s="351" t="s">
        <v>278</v>
      </c>
      <c r="G49" s="343">
        <v>1860</v>
      </c>
      <c r="H49" s="337"/>
      <c r="I49" s="351" t="s">
        <v>358</v>
      </c>
      <c r="J49" s="343">
        <v>1200</v>
      </c>
      <c r="K49" s="337"/>
      <c r="L49" s="351" t="s">
        <v>360</v>
      </c>
      <c r="M49" s="343">
        <v>380</v>
      </c>
      <c r="N49" s="337"/>
      <c r="O49" s="106"/>
      <c r="P49" s="107">
        <v>0</v>
      </c>
      <c r="Q49" s="183"/>
      <c r="R49" s="106"/>
      <c r="S49" s="120"/>
      <c r="T49" s="183"/>
      <c r="U49" s="17"/>
      <c r="V49" s="662"/>
      <c r="Y49" s="19"/>
      <c r="Z49" s="19"/>
      <c r="AA49" s="19"/>
    </row>
    <row r="50" spans="1:27" ht="12.75" customHeight="1" x14ac:dyDescent="0.15">
      <c r="A50" s="704"/>
      <c r="B50" s="713"/>
      <c r="C50" s="351"/>
      <c r="D50" s="343"/>
      <c r="E50" s="337"/>
      <c r="F50" s="351"/>
      <c r="G50" s="343"/>
      <c r="H50" s="337"/>
      <c r="I50" s="395"/>
      <c r="J50" s="431"/>
      <c r="K50" s="337"/>
      <c r="L50" s="351" t="s">
        <v>361</v>
      </c>
      <c r="M50" s="343">
        <v>430</v>
      </c>
      <c r="N50" s="337"/>
      <c r="O50" s="106"/>
      <c r="P50" s="107">
        <v>0</v>
      </c>
      <c r="Q50" s="183"/>
      <c r="R50" s="208"/>
      <c r="S50" s="107"/>
      <c r="T50" s="183"/>
      <c r="U50" s="17"/>
      <c r="V50" s="662"/>
      <c r="Y50" s="19"/>
      <c r="Z50" s="19"/>
      <c r="AA50" s="19"/>
    </row>
    <row r="51" spans="1:27" ht="12.75" customHeight="1" x14ac:dyDescent="0.15">
      <c r="A51" s="704"/>
      <c r="B51" s="713"/>
      <c r="C51" s="351"/>
      <c r="D51" s="338"/>
      <c r="E51" s="337"/>
      <c r="F51" s="351" t="s">
        <v>356</v>
      </c>
      <c r="G51" s="336">
        <v>910</v>
      </c>
      <c r="H51" s="337"/>
      <c r="I51" s="395" t="s">
        <v>359</v>
      </c>
      <c r="J51" s="431">
        <v>450</v>
      </c>
      <c r="K51" s="337"/>
      <c r="L51" s="412" t="s">
        <v>355</v>
      </c>
      <c r="M51" s="377">
        <v>370</v>
      </c>
      <c r="N51" s="337"/>
      <c r="O51" s="106"/>
      <c r="P51" s="107">
        <v>0</v>
      </c>
      <c r="Q51" s="183"/>
      <c r="R51" s="106"/>
      <c r="S51" s="107"/>
      <c r="T51" s="183"/>
      <c r="U51" s="17"/>
      <c r="V51" s="662"/>
      <c r="Y51" s="19"/>
      <c r="Z51" s="19"/>
      <c r="AA51" s="19"/>
    </row>
    <row r="52" spans="1:27" ht="12.75" customHeight="1" x14ac:dyDescent="0.15">
      <c r="A52" s="704"/>
      <c r="B52" s="714"/>
      <c r="C52" s="353"/>
      <c r="D52" s="432"/>
      <c r="E52" s="349"/>
      <c r="F52" s="353"/>
      <c r="G52" s="432"/>
      <c r="H52" s="349"/>
      <c r="I52" s="353"/>
      <c r="J52" s="433"/>
      <c r="K52" s="349"/>
      <c r="L52" s="353"/>
      <c r="M52" s="354"/>
      <c r="N52" s="349"/>
      <c r="O52" s="135"/>
      <c r="P52" s="136">
        <v>0</v>
      </c>
      <c r="Q52" s="365"/>
      <c r="R52" s="135"/>
      <c r="S52" s="136"/>
      <c r="T52" s="365"/>
      <c r="U52" s="17"/>
      <c r="V52" s="662"/>
      <c r="Y52" s="19"/>
      <c r="Z52" s="19"/>
      <c r="AA52" s="19"/>
    </row>
    <row r="53" spans="1:27" ht="12.75" customHeight="1" x14ac:dyDescent="0.15">
      <c r="A53" s="704"/>
      <c r="B53" s="276" t="s">
        <v>148</v>
      </c>
      <c r="C53" s="415" t="s">
        <v>305</v>
      </c>
      <c r="D53" s="434">
        <v>940</v>
      </c>
      <c r="E53" s="347"/>
      <c r="F53" s="435"/>
      <c r="G53" s="436"/>
      <c r="H53" s="347"/>
      <c r="I53" s="435" t="s">
        <v>150</v>
      </c>
      <c r="J53" s="436">
        <v>650</v>
      </c>
      <c r="K53" s="337"/>
      <c r="L53" s="435"/>
      <c r="M53" s="416">
        <v>0</v>
      </c>
      <c r="N53" s="347"/>
      <c r="O53" s="131"/>
      <c r="P53" s="132">
        <v>0</v>
      </c>
      <c r="Q53" s="356"/>
      <c r="R53" s="212"/>
      <c r="S53" s="132"/>
      <c r="T53" s="356"/>
      <c r="U53" s="17"/>
      <c r="V53" s="662"/>
      <c r="Y53" s="19"/>
      <c r="Z53" s="19"/>
      <c r="AA53" s="19"/>
    </row>
    <row r="54" spans="1:27" ht="12.75" customHeight="1" x14ac:dyDescent="0.15">
      <c r="A54" s="717"/>
      <c r="B54" s="277" t="s">
        <v>149</v>
      </c>
      <c r="C54" s="392"/>
      <c r="D54" s="437">
        <v>0</v>
      </c>
      <c r="E54" s="333"/>
      <c r="F54" s="392"/>
      <c r="G54" s="437">
        <v>0</v>
      </c>
      <c r="H54" s="333"/>
      <c r="I54" s="392"/>
      <c r="J54" s="437">
        <v>0</v>
      </c>
      <c r="K54" s="333"/>
      <c r="L54" s="392"/>
      <c r="M54" s="393">
        <v>0</v>
      </c>
      <c r="N54" s="333"/>
      <c r="O54" s="113"/>
      <c r="P54" s="114">
        <v>0</v>
      </c>
      <c r="Q54" s="359"/>
      <c r="R54" s="113"/>
      <c r="S54" s="114"/>
      <c r="T54" s="359"/>
      <c r="U54" s="17"/>
      <c r="V54" s="662"/>
      <c r="Y54" s="19"/>
      <c r="Z54" s="19"/>
      <c r="AA54" s="19"/>
    </row>
    <row r="55" spans="1:27" ht="12.75" customHeight="1" thickBot="1" x14ac:dyDescent="0.2">
      <c r="A55" s="619">
        <f>SUM(D55,G55,J55,M55,P55,S55)</f>
        <v>10880</v>
      </c>
      <c r="B55" s="708"/>
      <c r="C55" s="202" t="s">
        <v>39</v>
      </c>
      <c r="D55" s="203">
        <f>SUM(D48:D54)</f>
        <v>2260</v>
      </c>
      <c r="E55" s="108">
        <f>SUM(E48:E54)</f>
        <v>0</v>
      </c>
      <c r="F55" s="202" t="s">
        <v>45</v>
      </c>
      <c r="G55" s="203">
        <f>SUM(G48:G54)</f>
        <v>3520</v>
      </c>
      <c r="H55" s="108">
        <f>SUM(H48:H54)</f>
        <v>0</v>
      </c>
      <c r="I55" s="202" t="s">
        <v>41</v>
      </c>
      <c r="J55" s="203">
        <f>SUM(J48:J54)</f>
        <v>3310</v>
      </c>
      <c r="K55" s="108">
        <f>SUM(K48:K54)</f>
        <v>0</v>
      </c>
      <c r="L55" s="202" t="s">
        <v>42</v>
      </c>
      <c r="M55" s="203">
        <f>SUM(M48:M54)</f>
        <v>1790</v>
      </c>
      <c r="N55" s="108">
        <f>SUM(N48:N54)</f>
        <v>0</v>
      </c>
      <c r="O55" s="202"/>
      <c r="P55" s="203">
        <f>SUM(P48:P54)</f>
        <v>0</v>
      </c>
      <c r="Q55" s="108">
        <f>SUM(Q48:Q54)</f>
        <v>0</v>
      </c>
      <c r="R55" s="202"/>
      <c r="S55" s="203">
        <f>SUM(S48:S54)</f>
        <v>0</v>
      </c>
      <c r="T55" s="108">
        <f>SUM(T48:T54)</f>
        <v>0</v>
      </c>
      <c r="U55" s="17"/>
      <c r="V55" s="662"/>
      <c r="Y55" s="19"/>
      <c r="Z55" s="19"/>
      <c r="AA55" s="19"/>
    </row>
    <row r="56" spans="1:27" ht="12.75" customHeight="1" x14ac:dyDescent="0.15">
      <c r="A56" s="70"/>
      <c r="B56" s="71"/>
      <c r="C56" s="210"/>
      <c r="D56" s="211"/>
      <c r="E56" s="109"/>
      <c r="F56" s="210"/>
      <c r="G56" s="211"/>
      <c r="H56" s="109"/>
      <c r="I56" s="210"/>
      <c r="J56" s="211"/>
      <c r="K56" s="109"/>
      <c r="L56" s="210"/>
      <c r="M56" s="211"/>
      <c r="N56" s="109"/>
      <c r="O56" s="210"/>
      <c r="P56" s="211"/>
      <c r="Q56" s="109"/>
      <c r="R56" s="214"/>
      <c r="S56" s="211"/>
      <c r="T56" s="215"/>
      <c r="U56" s="17"/>
      <c r="V56" s="662"/>
      <c r="Y56" s="19"/>
      <c r="Z56" s="19"/>
      <c r="AA56" s="19"/>
    </row>
    <row r="57" spans="1:27" ht="12.75" customHeight="1" thickBot="1" x14ac:dyDescent="0.2">
      <c r="A57" s="676">
        <f>SUM(D57,G57,J57,M57,P57,S57)</f>
        <v>50160</v>
      </c>
      <c r="B57" s="678"/>
      <c r="C57" s="202" t="s">
        <v>181</v>
      </c>
      <c r="D57" s="203">
        <f>SUM(D39,D46,D55)</f>
        <v>4380</v>
      </c>
      <c r="E57" s="108">
        <f>SUM(E39,E46,E55)</f>
        <v>0</v>
      </c>
      <c r="F57" s="202" t="s">
        <v>181</v>
      </c>
      <c r="G57" s="203">
        <f>SUM(G39,G46,G55)</f>
        <v>21350</v>
      </c>
      <c r="H57" s="108">
        <f>SUM(H39,H46,H55)</f>
        <v>0</v>
      </c>
      <c r="I57" s="202" t="s">
        <v>181</v>
      </c>
      <c r="J57" s="203">
        <f>SUM(J39,J46,J55)</f>
        <v>19490</v>
      </c>
      <c r="K57" s="108">
        <f>SUM(K39,K46,K55)</f>
        <v>0</v>
      </c>
      <c r="L57" s="202" t="s">
        <v>181</v>
      </c>
      <c r="M57" s="203">
        <f>SUM(M39,M46,M55)</f>
        <v>4940</v>
      </c>
      <c r="N57" s="108">
        <f>SUM(N39,N46,N55)</f>
        <v>0</v>
      </c>
      <c r="O57" s="202"/>
      <c r="P57" s="203"/>
      <c r="Q57" s="108"/>
      <c r="R57" s="202"/>
      <c r="S57" s="203">
        <f>SUM(S39,S46,S55)</f>
        <v>0</v>
      </c>
      <c r="T57" s="108">
        <f>SUM(T39,T46,T55)</f>
        <v>0</v>
      </c>
      <c r="U57" s="17"/>
      <c r="Y57" s="19"/>
      <c r="Z57" s="19"/>
      <c r="AA57" s="19"/>
    </row>
    <row r="58" spans="1:27" ht="13.5" customHeight="1" x14ac:dyDescent="0.15">
      <c r="A58" s="23"/>
      <c r="B58" s="23"/>
      <c r="C58" s="24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28"/>
      <c r="S58" s="25"/>
      <c r="T58" s="25"/>
      <c r="U58" s="17"/>
    </row>
    <row r="59" spans="1:27" ht="17.25" customHeight="1" x14ac:dyDescent="0.15">
      <c r="A59" s="26"/>
      <c r="B59" s="26"/>
      <c r="C59" s="95" t="s">
        <v>114</v>
      </c>
      <c r="D59" s="19"/>
      <c r="E59" s="19"/>
      <c r="F59" s="382" t="s">
        <v>639</v>
      </c>
      <c r="G59" s="382">
        <f>$M$3*0.3</f>
        <v>0</v>
      </c>
      <c r="H59" s="19"/>
      <c r="I59" s="390" t="s">
        <v>642</v>
      </c>
      <c r="J59" s="390">
        <f>山口1!$K$53</f>
        <v>0</v>
      </c>
      <c r="K59" s="19"/>
      <c r="L59" s="19"/>
      <c r="M59" s="19"/>
      <c r="N59" s="19"/>
      <c r="O59" s="19"/>
      <c r="P59" s="19"/>
      <c r="R59" s="49" t="str">
        <f>市郡別!T92</f>
        <v>(R7.4月)</v>
      </c>
      <c r="S59" s="19"/>
    </row>
    <row r="60" spans="1:27" ht="13.5" customHeight="1" x14ac:dyDescent="0.15"/>
    <row r="61" spans="1:27" ht="13.5" customHeight="1" x14ac:dyDescent="0.15"/>
    <row r="62" spans="1:27" ht="13.5" customHeight="1" x14ac:dyDescent="0.15"/>
    <row r="63" spans="1:27" ht="13.5" customHeight="1" x14ac:dyDescent="0.15"/>
    <row r="64" spans="1:27" ht="13.5" customHeight="1" x14ac:dyDescent="0.15"/>
    <row r="65" ht="13.5" customHeight="1" x14ac:dyDescent="0.15"/>
    <row r="66" ht="13.5" customHeight="1" x14ac:dyDescent="0.15"/>
  </sheetData>
  <mergeCells count="21">
    <mergeCell ref="A2:F5"/>
    <mergeCell ref="Q2:S5"/>
    <mergeCell ref="L2:L5"/>
    <mergeCell ref="O3:P5"/>
    <mergeCell ref="T2:T5"/>
    <mergeCell ref="H2:K5"/>
    <mergeCell ref="G2:G5"/>
    <mergeCell ref="M3:N5"/>
    <mergeCell ref="B20:B24"/>
    <mergeCell ref="A7:B8"/>
    <mergeCell ref="V9:V13"/>
    <mergeCell ref="V15:V56"/>
    <mergeCell ref="A39:B39"/>
    <mergeCell ref="A48:A54"/>
    <mergeCell ref="B11:B16"/>
    <mergeCell ref="A9:A38"/>
    <mergeCell ref="A57:B57"/>
    <mergeCell ref="A46:B46"/>
    <mergeCell ref="A55:B55"/>
    <mergeCell ref="A41:B45"/>
    <mergeCell ref="B48:B52"/>
  </mergeCells>
  <phoneticPr fontId="6"/>
  <dataValidations count="2">
    <dataValidation type="whole" allowBlank="1" showInputMessage="1" showErrorMessage="1" errorTitle="部数オーバー！" error="入力部数が持ち部数を超えていますので入力しなおしてください。" sqref="E9:E17 E19:E24 E26:E27 E29:E32 K48:K54 E41:E45 T41:T45 H9:H17 K9 K11:K17 N9:N17 Q9:Q17 E34:E37 K19:K23 N19:N24 Q19:Q24 H26:H27 K26:K27 N26:N27 Q26:Q27 H29:H32 K29:K32 N29:N32 Q29:Q32 T9:T24 H34 N34:N37 Q34:Q37 H41:H45 K41:K45 N41:N45 Q41:Q45 E48:E54 H48:H54 K34:K37 Q48:Q54 H19:H23 T26:T27 T29:T32 T34:T37 T48:T54 N48:N54" xr:uid="{00000000-0002-0000-0600-000000000000}">
      <formula1>10</formula1>
      <formula2>D9</formula2>
    </dataValidation>
    <dataValidation type="whole" allowBlank="1" showInputMessage="1" showErrorMessage="1" errorTitle="部数オーバー！" error="入力部数が持ち部数を超えていますので入力しなおしてください。" sqref="H35:H37" xr:uid="{00000000-0002-0000-0600-000001000000}">
      <formula1>10</formula1>
      <formula2>G36</formula2>
    </dataValidation>
  </dataValidations>
  <printOptions horizontalCentered="1" verticalCentered="1"/>
  <pageMargins left="0.39370078740157483" right="0.19685039370078741" top="0.31496062992125984" bottom="0.19685039370078741" header="0.51181102362204722" footer="0.19685039370078741"/>
  <pageSetup paperSize="9" scale="7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3"/>
  <sheetViews>
    <sheetView showZeros="0" zoomScale="96" zoomScaleNormal="96" workbookViewId="0">
      <pane ySplit="8" topLeftCell="A9" activePane="bottomLeft" state="frozen"/>
      <selection activeCell="P31" sqref="P31"/>
      <selection pane="bottomLeft" activeCell="P31" sqref="P31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2" s="6" customFormat="1" ht="16.5" customHeight="1" x14ac:dyDescent="0.15">
      <c r="A1" s="61" t="s">
        <v>0</v>
      </c>
      <c r="B1" s="62"/>
      <c r="C1" s="62"/>
      <c r="D1" s="62"/>
      <c r="E1" s="62"/>
      <c r="F1" s="62"/>
      <c r="G1" s="63"/>
      <c r="H1" s="62" t="s">
        <v>1</v>
      </c>
      <c r="I1" s="62"/>
      <c r="J1" s="62"/>
      <c r="K1" s="63"/>
      <c r="L1" s="64" t="s">
        <v>2</v>
      </c>
      <c r="M1" s="62" t="s">
        <v>31</v>
      </c>
      <c r="N1" s="62"/>
      <c r="O1" s="62"/>
      <c r="P1" s="63"/>
      <c r="Q1" s="62" t="s">
        <v>3</v>
      </c>
      <c r="R1" s="62"/>
      <c r="S1" s="65"/>
      <c r="T1" s="66" t="s">
        <v>26</v>
      </c>
    </row>
    <row r="2" spans="1:22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49" t="s">
        <v>10</v>
      </c>
      <c r="H2" s="613" t="str">
        <f>市郡別!H4</f>
        <v>　</v>
      </c>
      <c r="I2" s="613"/>
      <c r="J2" s="613"/>
      <c r="K2" s="614"/>
      <c r="L2" s="646" t="str">
        <f>市郡別!L4</f>
        <v>　</v>
      </c>
      <c r="M2" s="4" t="s">
        <v>12</v>
      </c>
      <c r="N2" s="5"/>
      <c r="O2" s="4" t="s">
        <v>13</v>
      </c>
      <c r="P2" s="45"/>
      <c r="Q2" s="637" t="str">
        <f>市郡別!Q4</f>
        <v>　</v>
      </c>
      <c r="R2" s="638"/>
      <c r="S2" s="639"/>
      <c r="T2" s="622" t="str">
        <f>市郡別!T4</f>
        <v>　</v>
      </c>
    </row>
    <row r="3" spans="1:22" ht="13.5" customHeight="1" x14ac:dyDescent="0.15">
      <c r="A3" s="658"/>
      <c r="B3" s="659"/>
      <c r="C3" s="659"/>
      <c r="D3" s="659"/>
      <c r="E3" s="659"/>
      <c r="F3" s="659"/>
      <c r="G3" s="650"/>
      <c r="H3" s="615"/>
      <c r="I3" s="615"/>
      <c r="J3" s="615"/>
      <c r="K3" s="616"/>
      <c r="L3" s="647"/>
      <c r="M3" s="625">
        <f>SUM(E54,H54,K54,N54,Q54,T54)</f>
        <v>0</v>
      </c>
      <c r="N3" s="626"/>
      <c r="O3" s="631">
        <f>SUM(山口1!N3,山口2!M3,山口3!M3,山口4!M3,山口5!M3,山口6!M3,山口7!M3,山口8!M3,山口9!M3,山口10!M3,宇部日報【夕刊】!M3)</f>
        <v>0</v>
      </c>
      <c r="P3" s="632"/>
      <c r="Q3" s="640"/>
      <c r="R3" s="641"/>
      <c r="S3" s="642"/>
      <c r="T3" s="623"/>
    </row>
    <row r="4" spans="1:22" ht="13.5" customHeight="1" x14ac:dyDescent="0.15">
      <c r="A4" s="658"/>
      <c r="B4" s="659"/>
      <c r="C4" s="659"/>
      <c r="D4" s="659"/>
      <c r="E4" s="659"/>
      <c r="F4" s="659"/>
      <c r="G4" s="650"/>
      <c r="H4" s="615"/>
      <c r="I4" s="615"/>
      <c r="J4" s="615"/>
      <c r="K4" s="616"/>
      <c r="L4" s="647"/>
      <c r="M4" s="627"/>
      <c r="N4" s="628"/>
      <c r="O4" s="633"/>
      <c r="P4" s="634"/>
      <c r="Q4" s="640"/>
      <c r="R4" s="641"/>
      <c r="S4" s="642"/>
      <c r="T4" s="623"/>
    </row>
    <row r="5" spans="1:22" ht="13.5" customHeight="1" thickBot="1" x14ac:dyDescent="0.2">
      <c r="A5" s="660"/>
      <c r="B5" s="661"/>
      <c r="C5" s="661"/>
      <c r="D5" s="661"/>
      <c r="E5" s="661"/>
      <c r="F5" s="661"/>
      <c r="G5" s="651"/>
      <c r="H5" s="617"/>
      <c r="I5" s="617"/>
      <c r="J5" s="617"/>
      <c r="K5" s="618"/>
      <c r="L5" s="648"/>
      <c r="M5" s="629"/>
      <c r="N5" s="630"/>
      <c r="O5" s="635"/>
      <c r="P5" s="636"/>
      <c r="Q5" s="643"/>
      <c r="R5" s="644"/>
      <c r="S5" s="645"/>
      <c r="T5" s="624"/>
    </row>
    <row r="6" spans="1:22" ht="7.5" customHeight="1" thickBot="1" x14ac:dyDescent="0.2"/>
    <row r="7" spans="1:22" s="15" customFormat="1" ht="18" customHeight="1" thickBot="1" x14ac:dyDescent="0.2">
      <c r="A7" s="652" t="s">
        <v>11</v>
      </c>
      <c r="B7" s="653"/>
      <c r="C7" s="7" t="s">
        <v>33</v>
      </c>
      <c r="D7" s="8"/>
      <c r="E7" s="8"/>
      <c r="F7" s="7" t="s">
        <v>4</v>
      </c>
      <c r="G7" s="8"/>
      <c r="H7" s="9"/>
      <c r="I7" s="10" t="s">
        <v>5</v>
      </c>
      <c r="J7" s="8"/>
      <c r="K7" s="11"/>
      <c r="L7" s="12" t="s">
        <v>6</v>
      </c>
      <c r="M7" s="8"/>
      <c r="N7" s="9"/>
      <c r="O7" s="67"/>
      <c r="P7" s="68"/>
      <c r="Q7" s="69"/>
      <c r="R7" s="12"/>
      <c r="S7" s="8"/>
      <c r="T7" s="13"/>
      <c r="U7" s="14"/>
    </row>
    <row r="8" spans="1:22" ht="15.75" customHeight="1" x14ac:dyDescent="0.15">
      <c r="A8" s="654"/>
      <c r="B8" s="655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2" ht="13.5" customHeight="1" x14ac:dyDescent="0.15">
      <c r="A9" s="687" t="s">
        <v>61</v>
      </c>
      <c r="B9" s="721" t="s">
        <v>60</v>
      </c>
      <c r="C9" s="106"/>
      <c r="D9" s="107"/>
      <c r="E9" s="356"/>
      <c r="F9" s="351" t="s">
        <v>482</v>
      </c>
      <c r="G9" s="343">
        <v>3090</v>
      </c>
      <c r="H9" s="337"/>
      <c r="I9" s="351" t="s">
        <v>364</v>
      </c>
      <c r="J9" s="343">
        <v>1210</v>
      </c>
      <c r="K9" s="337"/>
      <c r="L9" s="351" t="s">
        <v>350</v>
      </c>
      <c r="M9" s="343">
        <v>470</v>
      </c>
      <c r="N9" s="337"/>
      <c r="O9" s="106"/>
      <c r="P9" s="107">
        <v>0</v>
      </c>
      <c r="Q9" s="183"/>
      <c r="R9" s="106"/>
      <c r="S9" s="207"/>
      <c r="T9" s="183"/>
      <c r="U9" s="17"/>
      <c r="V9" s="663" t="s">
        <v>52</v>
      </c>
    </row>
    <row r="10" spans="1:22" ht="13.5" customHeight="1" x14ac:dyDescent="0.15">
      <c r="A10" s="704"/>
      <c r="B10" s="722"/>
      <c r="C10" s="106"/>
      <c r="D10" s="107"/>
      <c r="E10" s="183"/>
      <c r="F10" s="351"/>
      <c r="G10" s="343"/>
      <c r="H10" s="337"/>
      <c r="I10" s="351" t="s">
        <v>365</v>
      </c>
      <c r="J10" s="343">
        <v>660</v>
      </c>
      <c r="K10" s="337"/>
      <c r="L10" s="351" t="s">
        <v>371</v>
      </c>
      <c r="M10" s="343">
        <v>570</v>
      </c>
      <c r="N10" s="337"/>
      <c r="O10" s="106"/>
      <c r="P10" s="107">
        <v>0</v>
      </c>
      <c r="Q10" s="183"/>
      <c r="R10" s="106"/>
      <c r="S10" s="207"/>
      <c r="T10" s="183"/>
      <c r="U10" s="17"/>
      <c r="V10" s="663"/>
    </row>
    <row r="11" spans="1:22" ht="13.5" customHeight="1" x14ac:dyDescent="0.15">
      <c r="A11" s="704"/>
      <c r="B11" s="722"/>
      <c r="C11" s="106"/>
      <c r="D11" s="107">
        <v>0</v>
      </c>
      <c r="E11" s="183"/>
      <c r="F11" s="351" t="s">
        <v>483</v>
      </c>
      <c r="G11" s="343">
        <v>1680</v>
      </c>
      <c r="H11" s="337"/>
      <c r="I11" s="351" t="s">
        <v>630</v>
      </c>
      <c r="J11" s="343">
        <v>2350</v>
      </c>
      <c r="K11" s="337"/>
      <c r="L11" s="351" t="s">
        <v>334</v>
      </c>
      <c r="M11" s="343">
        <v>300</v>
      </c>
      <c r="N11" s="337"/>
      <c r="O11" s="106"/>
      <c r="P11" s="107">
        <v>0</v>
      </c>
      <c r="Q11" s="183"/>
      <c r="R11" s="106"/>
      <c r="S11" s="207"/>
      <c r="T11" s="183"/>
      <c r="U11" s="17"/>
      <c r="V11" s="663"/>
    </row>
    <row r="12" spans="1:22" ht="13.5" customHeight="1" x14ac:dyDescent="0.15">
      <c r="A12" s="704"/>
      <c r="B12" s="722"/>
      <c r="C12" s="106"/>
      <c r="D12" s="107">
        <v>0</v>
      </c>
      <c r="E12" s="183"/>
      <c r="F12" s="351" t="s">
        <v>362</v>
      </c>
      <c r="G12" s="336" t="s">
        <v>649</v>
      </c>
      <c r="H12" s="337"/>
      <c r="I12" s="351"/>
      <c r="J12" s="343"/>
      <c r="K12" s="337"/>
      <c r="L12" s="351" t="s">
        <v>662</v>
      </c>
      <c r="M12" s="343">
        <v>270</v>
      </c>
      <c r="N12" s="337"/>
      <c r="O12" s="106"/>
      <c r="P12" s="107">
        <v>0</v>
      </c>
      <c r="Q12" s="183"/>
      <c r="R12" s="106"/>
      <c r="S12" s="207"/>
      <c r="T12" s="183"/>
      <c r="U12" s="17"/>
      <c r="V12" s="663"/>
    </row>
    <row r="13" spans="1:22" ht="13.5" customHeight="1" x14ac:dyDescent="0.15">
      <c r="A13" s="704"/>
      <c r="B13" s="722"/>
      <c r="C13" s="106"/>
      <c r="D13" s="107">
        <v>0</v>
      </c>
      <c r="E13" s="183"/>
      <c r="F13" s="403" t="s">
        <v>484</v>
      </c>
      <c r="G13" s="343">
        <v>1450</v>
      </c>
      <c r="H13" s="337"/>
      <c r="I13" s="351" t="s">
        <v>366</v>
      </c>
      <c r="J13" s="343">
        <v>1230</v>
      </c>
      <c r="K13" s="337"/>
      <c r="L13" s="351" t="s">
        <v>363</v>
      </c>
      <c r="M13" s="343">
        <v>810</v>
      </c>
      <c r="N13" s="337"/>
      <c r="O13" s="106"/>
      <c r="P13" s="107">
        <v>0</v>
      </c>
      <c r="Q13" s="183"/>
      <c r="R13" s="209"/>
      <c r="S13" s="207"/>
      <c r="T13" s="183"/>
      <c r="U13" s="17"/>
      <c r="V13" s="663"/>
    </row>
    <row r="14" spans="1:22" ht="13.5" customHeight="1" x14ac:dyDescent="0.15">
      <c r="A14" s="704"/>
      <c r="B14" s="722"/>
      <c r="C14" s="106"/>
      <c r="D14" s="107">
        <v>0</v>
      </c>
      <c r="E14" s="183"/>
      <c r="F14" s="351" t="s">
        <v>485</v>
      </c>
      <c r="G14" s="343">
        <v>940</v>
      </c>
      <c r="H14" s="337"/>
      <c r="I14" s="351" t="s">
        <v>367</v>
      </c>
      <c r="J14" s="343">
        <v>1320</v>
      </c>
      <c r="K14" s="337"/>
      <c r="L14" s="351" t="s">
        <v>664</v>
      </c>
      <c r="M14" s="343">
        <v>470</v>
      </c>
      <c r="N14" s="337"/>
      <c r="O14" s="106"/>
      <c r="P14" s="107">
        <v>0</v>
      </c>
      <c r="Q14" s="183"/>
      <c r="R14" s="106"/>
      <c r="S14" s="207"/>
      <c r="T14" s="183"/>
      <c r="U14" s="17"/>
    </row>
    <row r="15" spans="1:22" ht="13.5" customHeight="1" x14ac:dyDescent="0.15">
      <c r="A15" s="704"/>
      <c r="B15" s="722"/>
      <c r="C15" s="106"/>
      <c r="D15" s="107">
        <v>0</v>
      </c>
      <c r="E15" s="183"/>
      <c r="F15" s="351" t="s">
        <v>486</v>
      </c>
      <c r="G15" s="343">
        <v>790</v>
      </c>
      <c r="H15" s="337"/>
      <c r="I15" s="351" t="s">
        <v>368</v>
      </c>
      <c r="J15" s="343" t="s">
        <v>629</v>
      </c>
      <c r="K15" s="337"/>
      <c r="L15" s="351"/>
      <c r="M15" s="343"/>
      <c r="N15" s="337"/>
      <c r="O15" s="106"/>
      <c r="P15" s="107">
        <v>0</v>
      </c>
      <c r="Q15" s="183"/>
      <c r="R15" s="278"/>
      <c r="S15" s="207"/>
      <c r="T15" s="183"/>
      <c r="U15" s="17"/>
      <c r="V15" s="662" t="s">
        <v>60</v>
      </c>
    </row>
    <row r="16" spans="1:22" ht="13.5" customHeight="1" x14ac:dyDescent="0.15">
      <c r="A16" s="704"/>
      <c r="B16" s="722"/>
      <c r="C16" s="106"/>
      <c r="D16" s="107">
        <v>0</v>
      </c>
      <c r="E16" s="183"/>
      <c r="F16" s="351"/>
      <c r="G16" s="343"/>
      <c r="H16" s="337"/>
      <c r="I16" s="351" t="s">
        <v>369</v>
      </c>
      <c r="J16" s="343">
        <v>1590</v>
      </c>
      <c r="K16" s="337"/>
      <c r="L16" s="351"/>
      <c r="M16" s="343"/>
      <c r="N16" s="337"/>
      <c r="O16" s="106"/>
      <c r="P16" s="107">
        <v>0</v>
      </c>
      <c r="Q16" s="183"/>
      <c r="R16" s="106"/>
      <c r="S16" s="207"/>
      <c r="T16" s="183"/>
      <c r="U16" s="17"/>
      <c r="V16" s="662"/>
    </row>
    <row r="17" spans="1:27" ht="13.5" customHeight="1" x14ac:dyDescent="0.15">
      <c r="A17" s="704"/>
      <c r="B17" s="722"/>
      <c r="C17" s="106"/>
      <c r="D17" s="107">
        <v>0</v>
      </c>
      <c r="E17" s="183"/>
      <c r="F17" s="351" t="s">
        <v>481</v>
      </c>
      <c r="G17" s="336">
        <v>540</v>
      </c>
      <c r="H17" s="337"/>
      <c r="I17" s="351" t="s">
        <v>370</v>
      </c>
      <c r="J17" s="343">
        <v>450</v>
      </c>
      <c r="K17" s="337"/>
      <c r="L17" s="351"/>
      <c r="M17" s="343">
        <v>0</v>
      </c>
      <c r="N17" s="337"/>
      <c r="O17" s="106"/>
      <c r="P17" s="107">
        <v>0</v>
      </c>
      <c r="Q17" s="183"/>
      <c r="R17" s="209"/>
      <c r="S17" s="207"/>
      <c r="T17" s="183"/>
      <c r="U17" s="17"/>
      <c r="V17" s="662"/>
    </row>
    <row r="18" spans="1:27" ht="13.5" customHeight="1" x14ac:dyDescent="0.15">
      <c r="A18" s="704"/>
      <c r="B18" s="722"/>
      <c r="C18" s="106"/>
      <c r="D18" s="107">
        <v>0</v>
      </c>
      <c r="E18" s="183"/>
      <c r="F18" s="351"/>
      <c r="G18" s="336"/>
      <c r="H18" s="337"/>
      <c r="I18" s="351"/>
      <c r="J18" s="343"/>
      <c r="K18" s="337"/>
      <c r="L18" s="351"/>
      <c r="M18" s="343">
        <v>0</v>
      </c>
      <c r="N18" s="337"/>
      <c r="O18" s="106"/>
      <c r="P18" s="107">
        <v>0</v>
      </c>
      <c r="Q18" s="183"/>
      <c r="R18" s="106"/>
      <c r="S18" s="207"/>
      <c r="T18" s="183"/>
      <c r="U18" s="17"/>
      <c r="V18" s="662"/>
    </row>
    <row r="19" spans="1:27" ht="13.5" customHeight="1" x14ac:dyDescent="0.15">
      <c r="A19" s="704"/>
      <c r="B19" s="722"/>
      <c r="C19" s="106"/>
      <c r="D19" s="107">
        <v>0</v>
      </c>
      <c r="E19" s="183"/>
      <c r="F19" s="106"/>
      <c r="G19" s="107">
        <v>0</v>
      </c>
      <c r="H19" s="183"/>
      <c r="I19" s="106"/>
      <c r="J19" s="107">
        <v>0</v>
      </c>
      <c r="K19" s="183"/>
      <c r="L19" s="106"/>
      <c r="M19" s="107">
        <v>0</v>
      </c>
      <c r="N19" s="183"/>
      <c r="O19" s="106"/>
      <c r="P19" s="107">
        <v>0</v>
      </c>
      <c r="Q19" s="183"/>
      <c r="R19" s="106"/>
      <c r="S19" s="207"/>
      <c r="T19" s="183"/>
      <c r="U19" s="17"/>
      <c r="V19" s="662"/>
      <c r="Y19" s="19"/>
      <c r="Z19" s="19"/>
      <c r="AA19" s="19"/>
    </row>
    <row r="20" spans="1:27" ht="13.5" customHeight="1" x14ac:dyDescent="0.15">
      <c r="A20" s="704"/>
      <c r="B20" s="279"/>
      <c r="C20" s="106"/>
      <c r="D20" s="107">
        <v>0</v>
      </c>
      <c r="E20" s="183"/>
      <c r="F20" s="106"/>
      <c r="G20" s="107">
        <v>0</v>
      </c>
      <c r="H20" s="183"/>
      <c r="I20" s="106"/>
      <c r="J20" s="107">
        <v>0</v>
      </c>
      <c r="K20" s="183"/>
      <c r="L20" s="106"/>
      <c r="M20" s="107">
        <v>0</v>
      </c>
      <c r="N20" s="183"/>
      <c r="O20" s="106"/>
      <c r="P20" s="107">
        <v>0</v>
      </c>
      <c r="Q20" s="183"/>
      <c r="R20" s="106"/>
      <c r="S20" s="107">
        <v>0</v>
      </c>
      <c r="T20" s="183"/>
      <c r="U20" s="17"/>
      <c r="V20" s="662"/>
      <c r="Y20" s="19"/>
      <c r="Z20" s="19"/>
      <c r="AA20" s="19"/>
    </row>
    <row r="21" spans="1:27" ht="13.5" customHeight="1" x14ac:dyDescent="0.15">
      <c r="A21" s="717"/>
      <c r="B21" s="280">
        <f>SUM(D21,G21,J21,M21,P21,S21)</f>
        <v>20190</v>
      </c>
      <c r="C21" s="111" t="s">
        <v>112</v>
      </c>
      <c r="D21" s="110">
        <f>SUM(D9:D20)</f>
        <v>0</v>
      </c>
      <c r="E21" s="360">
        <f>SUM(E9:E20)</f>
        <v>0</v>
      </c>
      <c r="F21" s="111" t="s">
        <v>112</v>
      </c>
      <c r="G21" s="110">
        <f>SUM(G9:G20)</f>
        <v>8490</v>
      </c>
      <c r="H21" s="360">
        <f>SUM(H9:H20)</f>
        <v>0</v>
      </c>
      <c r="I21" s="111" t="s">
        <v>112</v>
      </c>
      <c r="J21" s="110">
        <f>SUM(J9:J20)</f>
        <v>8810</v>
      </c>
      <c r="K21" s="360">
        <f>SUM(K9:K20)</f>
        <v>0</v>
      </c>
      <c r="L21" s="111" t="s">
        <v>112</v>
      </c>
      <c r="M21" s="110">
        <f>SUM(M9:M20)</f>
        <v>2890</v>
      </c>
      <c r="N21" s="360">
        <f>SUM(N9:N20)</f>
        <v>0</v>
      </c>
      <c r="O21" s="217"/>
      <c r="P21" s="110"/>
      <c r="Q21" s="360"/>
      <c r="R21" s="111"/>
      <c r="S21" s="110">
        <f>SUM(S9:S20)</f>
        <v>0</v>
      </c>
      <c r="T21" s="360">
        <f>SUM(T9:T20)</f>
        <v>0</v>
      </c>
      <c r="U21" s="17"/>
      <c r="V21" s="662"/>
      <c r="Y21" s="19"/>
      <c r="Z21" s="19"/>
      <c r="AA21" s="19"/>
    </row>
    <row r="22" spans="1:27" ht="13.5" customHeight="1" x14ac:dyDescent="0.15">
      <c r="A22" s="320"/>
      <c r="B22" s="321"/>
      <c r="C22" s="218"/>
      <c r="D22" s="112"/>
      <c r="E22" s="372"/>
      <c r="F22" s="218"/>
      <c r="G22" s="112"/>
      <c r="H22" s="372"/>
      <c r="I22" s="218"/>
      <c r="J22" s="112"/>
      <c r="K22" s="372"/>
      <c r="L22" s="218"/>
      <c r="M22" s="112"/>
      <c r="N22" s="372"/>
      <c r="O22" s="116"/>
      <c r="P22" s="112"/>
      <c r="Q22" s="372"/>
      <c r="R22" s="116"/>
      <c r="S22" s="112"/>
      <c r="T22" s="372"/>
      <c r="U22" s="17"/>
      <c r="V22" s="662"/>
    </row>
    <row r="23" spans="1:27" ht="13.5" customHeight="1" x14ac:dyDescent="0.15">
      <c r="A23" s="292"/>
      <c r="B23" s="73"/>
      <c r="C23" s="106"/>
      <c r="D23" s="107">
        <v>0</v>
      </c>
      <c r="E23" s="183"/>
      <c r="F23" s="106"/>
      <c r="G23" s="107">
        <v>0</v>
      </c>
      <c r="H23" s="183"/>
      <c r="I23" s="106"/>
      <c r="J23" s="107">
        <v>0</v>
      </c>
      <c r="K23" s="183"/>
      <c r="L23" s="106"/>
      <c r="M23" s="107">
        <v>0</v>
      </c>
      <c r="N23" s="183"/>
      <c r="O23" s="72"/>
      <c r="P23" s="18">
        <v>0</v>
      </c>
      <c r="Q23" s="183"/>
      <c r="R23" s="72"/>
      <c r="S23" s="18">
        <v>0</v>
      </c>
      <c r="T23" s="183"/>
      <c r="U23" s="17"/>
      <c r="V23" s="662"/>
      <c r="Y23" s="19"/>
      <c r="Z23" s="19"/>
      <c r="AA23" s="19"/>
    </row>
    <row r="24" spans="1:27" ht="13.5" customHeight="1" x14ac:dyDescent="0.15">
      <c r="A24" s="74"/>
      <c r="B24" s="73"/>
      <c r="C24" s="106"/>
      <c r="D24" s="107">
        <v>0</v>
      </c>
      <c r="E24" s="183"/>
      <c r="F24" s="106"/>
      <c r="G24" s="107">
        <v>0</v>
      </c>
      <c r="H24" s="183"/>
      <c r="I24" s="106"/>
      <c r="J24" s="107">
        <v>0</v>
      </c>
      <c r="K24" s="183"/>
      <c r="L24" s="106"/>
      <c r="M24" s="107">
        <v>0</v>
      </c>
      <c r="N24" s="183"/>
      <c r="O24" s="72"/>
      <c r="P24" s="18">
        <v>0</v>
      </c>
      <c r="Q24" s="183"/>
      <c r="R24" s="72"/>
      <c r="S24" s="18">
        <v>0</v>
      </c>
      <c r="T24" s="183"/>
      <c r="U24" s="17"/>
      <c r="V24" s="662"/>
      <c r="Y24" s="19"/>
      <c r="Z24" s="19"/>
      <c r="AA24" s="19"/>
    </row>
    <row r="25" spans="1:27" ht="13.5" customHeight="1" x14ac:dyDescent="0.15">
      <c r="A25" s="74"/>
      <c r="B25" s="73"/>
      <c r="C25" s="106"/>
      <c r="D25" s="107">
        <v>0</v>
      </c>
      <c r="E25" s="183"/>
      <c r="F25" s="106"/>
      <c r="G25" s="107">
        <v>0</v>
      </c>
      <c r="H25" s="183"/>
      <c r="I25" s="106"/>
      <c r="J25" s="107">
        <v>0</v>
      </c>
      <c r="K25" s="183"/>
      <c r="L25" s="106"/>
      <c r="M25" s="107">
        <v>0</v>
      </c>
      <c r="N25" s="183"/>
      <c r="O25" s="72"/>
      <c r="P25" s="18">
        <v>0</v>
      </c>
      <c r="Q25" s="183"/>
      <c r="R25" s="72"/>
      <c r="S25" s="18">
        <v>0</v>
      </c>
      <c r="T25" s="183"/>
      <c r="U25" s="17"/>
      <c r="V25" s="662"/>
      <c r="Y25" s="19"/>
      <c r="Z25" s="19"/>
      <c r="AA25" s="19"/>
    </row>
    <row r="26" spans="1:27" ht="13.5" customHeight="1" x14ac:dyDescent="0.15">
      <c r="A26" s="74"/>
      <c r="B26" s="73"/>
      <c r="C26" s="106"/>
      <c r="D26" s="107">
        <v>0</v>
      </c>
      <c r="E26" s="183"/>
      <c r="F26" s="106"/>
      <c r="G26" s="107">
        <v>0</v>
      </c>
      <c r="H26" s="183"/>
      <c r="I26" s="106"/>
      <c r="J26" s="107">
        <v>0</v>
      </c>
      <c r="K26" s="183"/>
      <c r="L26" s="106"/>
      <c r="M26" s="107">
        <v>0</v>
      </c>
      <c r="N26" s="183"/>
      <c r="O26" s="72"/>
      <c r="P26" s="18">
        <v>0</v>
      </c>
      <c r="Q26" s="183"/>
      <c r="R26" s="72"/>
      <c r="S26" s="18">
        <v>0</v>
      </c>
      <c r="T26" s="183"/>
      <c r="U26" s="17"/>
      <c r="V26" s="662"/>
      <c r="Y26" s="19"/>
      <c r="Z26" s="19"/>
      <c r="AA26" s="19"/>
    </row>
    <row r="27" spans="1:27" ht="13.5" customHeight="1" x14ac:dyDescent="0.15">
      <c r="A27" s="74"/>
      <c r="B27" s="73"/>
      <c r="C27" s="106"/>
      <c r="D27" s="107">
        <v>0</v>
      </c>
      <c r="E27" s="183"/>
      <c r="F27" s="106"/>
      <c r="G27" s="107">
        <v>0</v>
      </c>
      <c r="H27" s="183"/>
      <c r="I27" s="106"/>
      <c r="J27" s="107">
        <v>0</v>
      </c>
      <c r="K27" s="183"/>
      <c r="L27" s="106"/>
      <c r="M27" s="107">
        <v>0</v>
      </c>
      <c r="N27" s="183"/>
      <c r="O27" s="72"/>
      <c r="P27" s="18">
        <v>0</v>
      </c>
      <c r="Q27" s="183"/>
      <c r="R27" s="72"/>
      <c r="S27" s="18">
        <v>0</v>
      </c>
      <c r="T27" s="183"/>
      <c r="U27" s="17"/>
      <c r="V27" s="662"/>
      <c r="Y27" s="19"/>
      <c r="Z27" s="19"/>
      <c r="AA27" s="19"/>
    </row>
    <row r="28" spans="1:27" ht="13.5" customHeight="1" x14ac:dyDescent="0.15">
      <c r="A28" s="74"/>
      <c r="B28" s="73"/>
      <c r="C28" s="106"/>
      <c r="D28" s="107">
        <v>0</v>
      </c>
      <c r="E28" s="183"/>
      <c r="F28" s="106"/>
      <c r="G28" s="107">
        <v>0</v>
      </c>
      <c r="H28" s="183"/>
      <c r="I28" s="106"/>
      <c r="J28" s="107">
        <v>0</v>
      </c>
      <c r="K28" s="183"/>
      <c r="L28" s="106"/>
      <c r="M28" s="107">
        <v>0</v>
      </c>
      <c r="N28" s="183"/>
      <c r="O28" s="72"/>
      <c r="P28" s="18">
        <v>0</v>
      </c>
      <c r="Q28" s="183"/>
      <c r="R28" s="72"/>
      <c r="S28" s="18">
        <v>0</v>
      </c>
      <c r="T28" s="183"/>
      <c r="U28" s="17"/>
      <c r="V28" s="662"/>
      <c r="Y28" s="19"/>
      <c r="Z28" s="19"/>
      <c r="AA28" s="19"/>
    </row>
    <row r="29" spans="1:27" ht="13.5" customHeight="1" x14ac:dyDescent="0.15">
      <c r="A29" s="74"/>
      <c r="B29" s="73"/>
      <c r="C29" s="106"/>
      <c r="D29" s="107">
        <v>0</v>
      </c>
      <c r="E29" s="183"/>
      <c r="F29" s="106"/>
      <c r="G29" s="107">
        <v>0</v>
      </c>
      <c r="H29" s="183"/>
      <c r="I29" s="106"/>
      <c r="J29" s="107">
        <v>0</v>
      </c>
      <c r="K29" s="183"/>
      <c r="L29" s="106"/>
      <c r="M29" s="107">
        <v>0</v>
      </c>
      <c r="N29" s="183"/>
      <c r="O29" s="72"/>
      <c r="P29" s="18">
        <v>0</v>
      </c>
      <c r="Q29" s="183"/>
      <c r="R29" s="72"/>
      <c r="S29" s="18">
        <v>0</v>
      </c>
      <c r="T29" s="183"/>
      <c r="U29" s="17"/>
      <c r="V29" s="662"/>
      <c r="Y29" s="19"/>
      <c r="Z29" s="19"/>
      <c r="AA29" s="19"/>
    </row>
    <row r="30" spans="1:27" ht="13.5" customHeight="1" x14ac:dyDescent="0.15">
      <c r="A30" s="74"/>
      <c r="B30" s="73"/>
      <c r="C30" s="106"/>
      <c r="D30" s="107">
        <v>0</v>
      </c>
      <c r="E30" s="183"/>
      <c r="F30" s="106"/>
      <c r="G30" s="107">
        <v>0</v>
      </c>
      <c r="H30" s="183"/>
      <c r="I30" s="106"/>
      <c r="J30" s="107">
        <v>0</v>
      </c>
      <c r="K30" s="183"/>
      <c r="L30" s="106"/>
      <c r="M30" s="107">
        <v>0</v>
      </c>
      <c r="N30" s="183"/>
      <c r="O30" s="72"/>
      <c r="P30" s="18">
        <v>0</v>
      </c>
      <c r="Q30" s="183"/>
      <c r="R30" s="72"/>
      <c r="S30" s="18">
        <v>0</v>
      </c>
      <c r="T30" s="183"/>
      <c r="U30" s="17"/>
      <c r="V30" s="662"/>
      <c r="Y30" s="19"/>
      <c r="Z30" s="19"/>
      <c r="AA30" s="19"/>
    </row>
    <row r="31" spans="1:27" ht="13.5" customHeight="1" x14ac:dyDescent="0.15">
      <c r="A31" s="74"/>
      <c r="B31" s="73"/>
      <c r="C31" s="106"/>
      <c r="D31" s="107">
        <v>0</v>
      </c>
      <c r="E31" s="183"/>
      <c r="F31" s="106"/>
      <c r="G31" s="107">
        <v>0</v>
      </c>
      <c r="H31" s="183"/>
      <c r="I31" s="106"/>
      <c r="J31" s="107">
        <v>0</v>
      </c>
      <c r="K31" s="183"/>
      <c r="L31" s="106"/>
      <c r="M31" s="107">
        <v>0</v>
      </c>
      <c r="N31" s="183"/>
      <c r="O31" s="72"/>
      <c r="P31" s="18">
        <v>0</v>
      </c>
      <c r="Q31" s="183"/>
      <c r="R31" s="72"/>
      <c r="S31" s="18">
        <v>0</v>
      </c>
      <c r="T31" s="183"/>
      <c r="U31" s="17"/>
      <c r="V31" s="662"/>
      <c r="Y31" s="19"/>
      <c r="Z31" s="19"/>
      <c r="AA31" s="19"/>
    </row>
    <row r="32" spans="1:27" ht="13.5" customHeight="1" x14ac:dyDescent="0.15">
      <c r="A32" s="74"/>
      <c r="B32" s="73"/>
      <c r="C32" s="106"/>
      <c r="D32" s="107">
        <v>0</v>
      </c>
      <c r="E32" s="183"/>
      <c r="F32" s="106"/>
      <c r="G32" s="107">
        <v>0</v>
      </c>
      <c r="H32" s="183"/>
      <c r="I32" s="106"/>
      <c r="J32" s="107">
        <v>0</v>
      </c>
      <c r="K32" s="183"/>
      <c r="L32" s="106"/>
      <c r="M32" s="107">
        <v>0</v>
      </c>
      <c r="N32" s="183"/>
      <c r="O32" s="72"/>
      <c r="P32" s="18">
        <v>0</v>
      </c>
      <c r="Q32" s="183"/>
      <c r="R32" s="72"/>
      <c r="S32" s="18">
        <v>0</v>
      </c>
      <c r="T32" s="183"/>
      <c r="U32" s="17"/>
      <c r="V32" s="662"/>
      <c r="Y32" s="19"/>
      <c r="Z32" s="19"/>
      <c r="AA32" s="19"/>
    </row>
    <row r="33" spans="1:27" ht="13.5" customHeight="1" x14ac:dyDescent="0.15">
      <c r="A33" s="74"/>
      <c r="B33" s="73"/>
      <c r="C33" s="106"/>
      <c r="D33" s="107">
        <v>0</v>
      </c>
      <c r="E33" s="183"/>
      <c r="F33" s="106"/>
      <c r="G33" s="107">
        <v>0</v>
      </c>
      <c r="H33" s="183"/>
      <c r="I33" s="106"/>
      <c r="J33" s="107">
        <v>0</v>
      </c>
      <c r="K33" s="183"/>
      <c r="L33" s="106"/>
      <c r="M33" s="107">
        <v>0</v>
      </c>
      <c r="N33" s="183"/>
      <c r="O33" s="72"/>
      <c r="P33" s="18">
        <v>0</v>
      </c>
      <c r="Q33" s="183"/>
      <c r="R33" s="72"/>
      <c r="S33" s="18">
        <v>0</v>
      </c>
      <c r="T33" s="183"/>
      <c r="U33" s="17"/>
      <c r="V33" s="662"/>
      <c r="Y33" s="19"/>
      <c r="Z33" s="19"/>
      <c r="AA33" s="19"/>
    </row>
    <row r="34" spans="1:27" ht="13.5" customHeight="1" x14ac:dyDescent="0.15">
      <c r="A34" s="74"/>
      <c r="B34" s="73"/>
      <c r="C34" s="106"/>
      <c r="D34" s="107">
        <v>0</v>
      </c>
      <c r="E34" s="183"/>
      <c r="F34" s="106"/>
      <c r="G34" s="107">
        <v>0</v>
      </c>
      <c r="H34" s="183"/>
      <c r="I34" s="106"/>
      <c r="J34" s="107">
        <v>0</v>
      </c>
      <c r="K34" s="183"/>
      <c r="L34" s="106"/>
      <c r="M34" s="107">
        <v>0</v>
      </c>
      <c r="N34" s="183"/>
      <c r="O34" s="72"/>
      <c r="P34" s="18">
        <v>0</v>
      </c>
      <c r="Q34" s="183"/>
      <c r="R34" s="72"/>
      <c r="S34" s="18">
        <v>0</v>
      </c>
      <c r="T34" s="183"/>
      <c r="U34" s="17"/>
      <c r="V34" s="662"/>
      <c r="Y34" s="19"/>
      <c r="Z34" s="19"/>
      <c r="AA34" s="19"/>
    </row>
    <row r="35" spans="1:27" ht="13.5" customHeight="1" x14ac:dyDescent="0.15">
      <c r="A35" s="74"/>
      <c r="B35" s="73"/>
      <c r="C35" s="106"/>
      <c r="D35" s="107">
        <v>0</v>
      </c>
      <c r="E35" s="183"/>
      <c r="F35" s="106"/>
      <c r="G35" s="107">
        <v>0</v>
      </c>
      <c r="H35" s="183"/>
      <c r="I35" s="106"/>
      <c r="J35" s="107">
        <v>0</v>
      </c>
      <c r="K35" s="183"/>
      <c r="L35" s="106"/>
      <c r="M35" s="107">
        <v>0</v>
      </c>
      <c r="N35" s="183"/>
      <c r="O35" s="72"/>
      <c r="P35" s="18">
        <v>0</v>
      </c>
      <c r="Q35" s="183"/>
      <c r="R35" s="72"/>
      <c r="S35" s="18">
        <v>0</v>
      </c>
      <c r="T35" s="183"/>
      <c r="U35" s="17"/>
      <c r="V35" s="662"/>
      <c r="Y35" s="19"/>
      <c r="Z35" s="19"/>
      <c r="AA35" s="19"/>
    </row>
    <row r="36" spans="1:27" ht="13.5" customHeight="1" x14ac:dyDescent="0.15">
      <c r="A36" s="74"/>
      <c r="B36" s="73"/>
      <c r="C36" s="106"/>
      <c r="D36" s="107">
        <v>0</v>
      </c>
      <c r="E36" s="183"/>
      <c r="F36" s="106"/>
      <c r="G36" s="107">
        <v>0</v>
      </c>
      <c r="H36" s="183"/>
      <c r="I36" s="106"/>
      <c r="J36" s="107">
        <v>0</v>
      </c>
      <c r="K36" s="183"/>
      <c r="L36" s="106"/>
      <c r="M36" s="107">
        <v>0</v>
      </c>
      <c r="N36" s="183"/>
      <c r="O36" s="72"/>
      <c r="P36" s="18">
        <v>0</v>
      </c>
      <c r="Q36" s="183"/>
      <c r="R36" s="72"/>
      <c r="S36" s="18">
        <v>0</v>
      </c>
      <c r="T36" s="183"/>
      <c r="U36" s="17"/>
      <c r="V36" s="662"/>
      <c r="Y36" s="19"/>
      <c r="Z36" s="19"/>
      <c r="AA36" s="19"/>
    </row>
    <row r="37" spans="1:27" ht="13.5" customHeight="1" x14ac:dyDescent="0.15">
      <c r="A37" s="74"/>
      <c r="B37" s="73"/>
      <c r="C37" s="106"/>
      <c r="D37" s="107">
        <v>0</v>
      </c>
      <c r="E37" s="183"/>
      <c r="F37" s="106"/>
      <c r="G37" s="107">
        <v>0</v>
      </c>
      <c r="H37" s="183"/>
      <c r="I37" s="106"/>
      <c r="J37" s="107">
        <v>0</v>
      </c>
      <c r="K37" s="183"/>
      <c r="L37" s="106"/>
      <c r="M37" s="107">
        <v>0</v>
      </c>
      <c r="N37" s="183"/>
      <c r="O37" s="72"/>
      <c r="P37" s="18">
        <v>0</v>
      </c>
      <c r="Q37" s="183"/>
      <c r="R37" s="72"/>
      <c r="S37" s="18">
        <v>0</v>
      </c>
      <c r="T37" s="183"/>
      <c r="U37" s="17"/>
      <c r="V37" s="662"/>
      <c r="Y37" s="19"/>
      <c r="Z37" s="19"/>
      <c r="AA37" s="19"/>
    </row>
    <row r="38" spans="1:27" ht="13.5" customHeight="1" x14ac:dyDescent="0.15">
      <c r="A38" s="74"/>
      <c r="B38" s="73"/>
      <c r="C38" s="106"/>
      <c r="D38" s="107">
        <v>0</v>
      </c>
      <c r="E38" s="183"/>
      <c r="F38" s="106"/>
      <c r="G38" s="107">
        <v>0</v>
      </c>
      <c r="H38" s="183"/>
      <c r="I38" s="106"/>
      <c r="J38" s="107">
        <v>0</v>
      </c>
      <c r="K38" s="183"/>
      <c r="L38" s="106"/>
      <c r="M38" s="107">
        <v>0</v>
      </c>
      <c r="N38" s="183"/>
      <c r="O38" s="72"/>
      <c r="P38" s="18">
        <v>0</v>
      </c>
      <c r="Q38" s="183"/>
      <c r="R38" s="72"/>
      <c r="S38" s="18">
        <v>0</v>
      </c>
      <c r="T38" s="183"/>
      <c r="U38" s="17"/>
      <c r="V38" s="662"/>
      <c r="Y38" s="19"/>
      <c r="Z38" s="19"/>
      <c r="AA38" s="19"/>
    </row>
    <row r="39" spans="1:27" ht="13.5" customHeight="1" x14ac:dyDescent="0.15">
      <c r="A39" s="74"/>
      <c r="B39" s="73"/>
      <c r="C39" s="106"/>
      <c r="D39" s="107">
        <v>0</v>
      </c>
      <c r="E39" s="183"/>
      <c r="F39" s="106"/>
      <c r="G39" s="107">
        <v>0</v>
      </c>
      <c r="H39" s="183"/>
      <c r="I39" s="106"/>
      <c r="J39" s="107">
        <v>0</v>
      </c>
      <c r="K39" s="183"/>
      <c r="L39" s="106"/>
      <c r="M39" s="107">
        <v>0</v>
      </c>
      <c r="N39" s="183"/>
      <c r="O39" s="72"/>
      <c r="P39" s="18">
        <v>0</v>
      </c>
      <c r="Q39" s="183"/>
      <c r="R39" s="72"/>
      <c r="S39" s="18">
        <v>0</v>
      </c>
      <c r="T39" s="183"/>
      <c r="U39" s="17"/>
      <c r="V39" s="662"/>
      <c r="Y39" s="19"/>
      <c r="Z39" s="19"/>
      <c r="AA39" s="19"/>
    </row>
    <row r="40" spans="1:27" ht="13.5" customHeight="1" x14ac:dyDescent="0.15">
      <c r="A40" s="74"/>
      <c r="B40" s="73"/>
      <c r="C40" s="106"/>
      <c r="D40" s="107">
        <v>0</v>
      </c>
      <c r="E40" s="183"/>
      <c r="F40" s="106"/>
      <c r="G40" s="107">
        <v>0</v>
      </c>
      <c r="H40" s="183"/>
      <c r="I40" s="106"/>
      <c r="J40" s="107">
        <v>0</v>
      </c>
      <c r="K40" s="183"/>
      <c r="L40" s="106"/>
      <c r="M40" s="107">
        <v>0</v>
      </c>
      <c r="N40" s="183"/>
      <c r="O40" s="72"/>
      <c r="P40" s="18">
        <v>0</v>
      </c>
      <c r="Q40" s="183"/>
      <c r="R40" s="72"/>
      <c r="S40" s="18">
        <v>0</v>
      </c>
      <c r="T40" s="183"/>
      <c r="U40" s="17"/>
      <c r="V40" s="662"/>
      <c r="Y40" s="19"/>
      <c r="Z40" s="19"/>
      <c r="AA40" s="19"/>
    </row>
    <row r="41" spans="1:27" ht="13.5" customHeight="1" x14ac:dyDescent="0.15">
      <c r="A41" s="74"/>
      <c r="B41" s="73"/>
      <c r="C41" s="106"/>
      <c r="D41" s="107">
        <v>0</v>
      </c>
      <c r="E41" s="183"/>
      <c r="F41" s="106"/>
      <c r="G41" s="107">
        <v>0</v>
      </c>
      <c r="H41" s="183"/>
      <c r="I41" s="106"/>
      <c r="J41" s="107">
        <v>0</v>
      </c>
      <c r="K41" s="183"/>
      <c r="L41" s="106"/>
      <c r="M41" s="107">
        <v>0</v>
      </c>
      <c r="N41" s="183"/>
      <c r="O41" s="72"/>
      <c r="P41" s="18">
        <v>0</v>
      </c>
      <c r="Q41" s="183"/>
      <c r="R41" s="72"/>
      <c r="S41" s="18">
        <v>0</v>
      </c>
      <c r="T41" s="183"/>
      <c r="U41" s="17"/>
      <c r="V41" s="662"/>
      <c r="Y41" s="19"/>
      <c r="Z41" s="19"/>
      <c r="AA41" s="19"/>
    </row>
    <row r="42" spans="1:27" ht="13.5" customHeight="1" x14ac:dyDescent="0.15">
      <c r="A42" s="74"/>
      <c r="B42" s="73"/>
      <c r="C42" s="106"/>
      <c r="D42" s="107">
        <v>0</v>
      </c>
      <c r="E42" s="183"/>
      <c r="F42" s="106"/>
      <c r="G42" s="107">
        <v>0</v>
      </c>
      <c r="H42" s="183"/>
      <c r="I42" s="106"/>
      <c r="J42" s="107">
        <v>0</v>
      </c>
      <c r="K42" s="183"/>
      <c r="L42" s="106"/>
      <c r="M42" s="107">
        <v>0</v>
      </c>
      <c r="N42" s="183"/>
      <c r="O42" s="72"/>
      <c r="P42" s="18">
        <v>0</v>
      </c>
      <c r="Q42" s="183"/>
      <c r="R42" s="72"/>
      <c r="S42" s="18">
        <v>0</v>
      </c>
      <c r="T42" s="183"/>
      <c r="U42" s="17"/>
      <c r="V42" s="662"/>
      <c r="Y42" s="19"/>
      <c r="Z42" s="19"/>
      <c r="AA42" s="19"/>
    </row>
    <row r="43" spans="1:27" ht="13.5" customHeight="1" x14ac:dyDescent="0.15">
      <c r="A43" s="74"/>
      <c r="B43" s="73"/>
      <c r="C43" s="106"/>
      <c r="D43" s="107">
        <v>0</v>
      </c>
      <c r="E43" s="183"/>
      <c r="F43" s="106"/>
      <c r="G43" s="107">
        <v>0</v>
      </c>
      <c r="H43" s="183"/>
      <c r="I43" s="106"/>
      <c r="J43" s="107">
        <v>0</v>
      </c>
      <c r="K43" s="183"/>
      <c r="L43" s="106"/>
      <c r="M43" s="107">
        <v>0</v>
      </c>
      <c r="N43" s="183"/>
      <c r="O43" s="72"/>
      <c r="P43" s="18">
        <v>0</v>
      </c>
      <c r="Q43" s="183"/>
      <c r="R43" s="72"/>
      <c r="S43" s="18">
        <v>0</v>
      </c>
      <c r="T43" s="183"/>
      <c r="U43" s="17"/>
      <c r="V43" s="662"/>
      <c r="Y43" s="19"/>
      <c r="Z43" s="19"/>
      <c r="AA43" s="19"/>
    </row>
    <row r="44" spans="1:27" ht="13.5" customHeight="1" x14ac:dyDescent="0.15">
      <c r="A44" s="74"/>
      <c r="B44" s="73"/>
      <c r="C44" s="106"/>
      <c r="D44" s="107">
        <v>0</v>
      </c>
      <c r="E44" s="183"/>
      <c r="F44" s="106"/>
      <c r="G44" s="107">
        <v>0</v>
      </c>
      <c r="H44" s="183"/>
      <c r="I44" s="106"/>
      <c r="J44" s="107">
        <v>0</v>
      </c>
      <c r="K44" s="183"/>
      <c r="L44" s="106"/>
      <c r="M44" s="107">
        <v>0</v>
      </c>
      <c r="N44" s="183"/>
      <c r="O44" s="72"/>
      <c r="P44" s="18">
        <v>0</v>
      </c>
      <c r="Q44" s="183"/>
      <c r="R44" s="72"/>
      <c r="S44" s="18">
        <v>0</v>
      </c>
      <c r="T44" s="183"/>
      <c r="U44" s="17"/>
      <c r="V44" s="662"/>
      <c r="Y44" s="19"/>
      <c r="Z44" s="19"/>
      <c r="AA44" s="19"/>
    </row>
    <row r="45" spans="1:27" ht="13.5" customHeight="1" x14ac:dyDescent="0.15">
      <c r="A45" s="74"/>
      <c r="B45" s="73"/>
      <c r="C45" s="106"/>
      <c r="D45" s="107">
        <v>0</v>
      </c>
      <c r="E45" s="183"/>
      <c r="F45" s="106"/>
      <c r="G45" s="107">
        <v>0</v>
      </c>
      <c r="H45" s="183"/>
      <c r="I45" s="106"/>
      <c r="J45" s="107">
        <v>0</v>
      </c>
      <c r="K45" s="183"/>
      <c r="L45" s="106"/>
      <c r="M45" s="107">
        <v>0</v>
      </c>
      <c r="N45" s="183"/>
      <c r="O45" s="72"/>
      <c r="P45" s="18">
        <v>0</v>
      </c>
      <c r="Q45" s="183"/>
      <c r="R45" s="72"/>
      <c r="S45" s="18">
        <v>0</v>
      </c>
      <c r="T45" s="183"/>
      <c r="U45" s="17"/>
      <c r="V45" s="662"/>
      <c r="Y45" s="19"/>
      <c r="Z45" s="19"/>
      <c r="AA45" s="19"/>
    </row>
    <row r="46" spans="1:27" ht="13.5" customHeight="1" x14ac:dyDescent="0.15">
      <c r="A46" s="74"/>
      <c r="B46" s="73"/>
      <c r="C46" s="106"/>
      <c r="D46" s="107">
        <v>0</v>
      </c>
      <c r="E46" s="183"/>
      <c r="F46" s="106"/>
      <c r="G46" s="107">
        <v>0</v>
      </c>
      <c r="H46" s="183"/>
      <c r="I46" s="106"/>
      <c r="J46" s="107">
        <v>0</v>
      </c>
      <c r="K46" s="183"/>
      <c r="L46" s="106"/>
      <c r="M46" s="107">
        <v>0</v>
      </c>
      <c r="N46" s="183"/>
      <c r="O46" s="72"/>
      <c r="P46" s="18">
        <v>0</v>
      </c>
      <c r="Q46" s="183"/>
      <c r="R46" s="72"/>
      <c r="S46" s="18">
        <v>0</v>
      </c>
      <c r="T46" s="183"/>
      <c r="U46" s="17"/>
      <c r="V46" s="662"/>
      <c r="Y46" s="19"/>
      <c r="Z46" s="19"/>
      <c r="AA46" s="19"/>
    </row>
    <row r="47" spans="1:27" ht="13.5" customHeight="1" x14ac:dyDescent="0.15">
      <c r="A47" s="74"/>
      <c r="B47" s="73"/>
      <c r="C47" s="106"/>
      <c r="D47" s="107">
        <v>0</v>
      </c>
      <c r="E47" s="183"/>
      <c r="F47" s="106"/>
      <c r="G47" s="107">
        <v>0</v>
      </c>
      <c r="H47" s="183"/>
      <c r="I47" s="106"/>
      <c r="J47" s="107">
        <v>0</v>
      </c>
      <c r="K47" s="183"/>
      <c r="L47" s="106"/>
      <c r="M47" s="107">
        <v>0</v>
      </c>
      <c r="N47" s="183"/>
      <c r="O47" s="72"/>
      <c r="P47" s="18">
        <v>0</v>
      </c>
      <c r="Q47" s="183"/>
      <c r="R47" s="72"/>
      <c r="S47" s="18">
        <v>0</v>
      </c>
      <c r="T47" s="183"/>
      <c r="U47" s="17"/>
      <c r="V47" s="662"/>
      <c r="Y47" s="19"/>
      <c r="Z47" s="19"/>
      <c r="AA47" s="19"/>
    </row>
    <row r="48" spans="1:27" ht="13.5" customHeight="1" x14ac:dyDescent="0.15">
      <c r="A48" s="74"/>
      <c r="B48" s="73"/>
      <c r="C48" s="106"/>
      <c r="D48" s="107">
        <v>0</v>
      </c>
      <c r="E48" s="183"/>
      <c r="F48" s="106"/>
      <c r="G48" s="107">
        <v>0</v>
      </c>
      <c r="H48" s="183"/>
      <c r="I48" s="106"/>
      <c r="J48" s="107">
        <v>0</v>
      </c>
      <c r="K48" s="183"/>
      <c r="L48" s="106"/>
      <c r="M48" s="107">
        <v>0</v>
      </c>
      <c r="N48" s="183"/>
      <c r="O48" s="72"/>
      <c r="P48" s="18">
        <v>0</v>
      </c>
      <c r="Q48" s="183"/>
      <c r="R48" s="72"/>
      <c r="S48" s="18">
        <v>0</v>
      </c>
      <c r="T48" s="183"/>
      <c r="U48" s="17"/>
      <c r="V48" s="662"/>
      <c r="Y48" s="19"/>
      <c r="Z48" s="19"/>
      <c r="AA48" s="19"/>
    </row>
    <row r="49" spans="1:27" ht="13.5" customHeight="1" x14ac:dyDescent="0.15">
      <c r="A49" s="74"/>
      <c r="B49" s="73"/>
      <c r="C49" s="106"/>
      <c r="D49" s="107">
        <v>0</v>
      </c>
      <c r="E49" s="183"/>
      <c r="F49" s="106"/>
      <c r="G49" s="107">
        <v>0</v>
      </c>
      <c r="H49" s="183"/>
      <c r="I49" s="106"/>
      <c r="J49" s="107">
        <v>0</v>
      </c>
      <c r="K49" s="183"/>
      <c r="L49" s="106"/>
      <c r="M49" s="107">
        <v>0</v>
      </c>
      <c r="N49" s="183"/>
      <c r="O49" s="72"/>
      <c r="P49" s="18">
        <v>0</v>
      </c>
      <c r="Q49" s="183"/>
      <c r="R49" s="72"/>
      <c r="S49" s="18">
        <v>0</v>
      </c>
      <c r="T49" s="183"/>
      <c r="U49" s="17"/>
      <c r="V49" s="662"/>
      <c r="Y49" s="19"/>
      <c r="Z49" s="19"/>
      <c r="AA49" s="19"/>
    </row>
    <row r="50" spans="1:27" ht="13.5" customHeight="1" x14ac:dyDescent="0.15">
      <c r="A50" s="74"/>
      <c r="B50" s="73"/>
      <c r="C50" s="106"/>
      <c r="D50" s="107">
        <v>0</v>
      </c>
      <c r="E50" s="183"/>
      <c r="F50" s="106"/>
      <c r="G50" s="107">
        <v>0</v>
      </c>
      <c r="H50" s="183"/>
      <c r="I50" s="106"/>
      <c r="J50" s="107">
        <v>0</v>
      </c>
      <c r="K50" s="183"/>
      <c r="L50" s="106"/>
      <c r="M50" s="107">
        <v>0</v>
      </c>
      <c r="N50" s="183"/>
      <c r="O50" s="72"/>
      <c r="P50" s="18">
        <v>0</v>
      </c>
      <c r="Q50" s="183"/>
      <c r="R50" s="72"/>
      <c r="S50" s="18">
        <v>0</v>
      </c>
      <c r="T50" s="183"/>
      <c r="U50" s="17"/>
      <c r="V50" s="662"/>
      <c r="Y50" s="19"/>
      <c r="Z50" s="19"/>
      <c r="AA50" s="19"/>
    </row>
    <row r="51" spans="1:27" ht="13.5" customHeight="1" x14ac:dyDescent="0.15">
      <c r="A51" s="74"/>
      <c r="B51" s="73"/>
      <c r="C51" s="106"/>
      <c r="D51" s="107">
        <v>0</v>
      </c>
      <c r="E51" s="183"/>
      <c r="F51" s="106"/>
      <c r="G51" s="107">
        <v>0</v>
      </c>
      <c r="H51" s="183"/>
      <c r="I51" s="106"/>
      <c r="J51" s="107">
        <v>0</v>
      </c>
      <c r="K51" s="183"/>
      <c r="L51" s="106"/>
      <c r="M51" s="107">
        <v>0</v>
      </c>
      <c r="N51" s="183"/>
      <c r="O51" s="72"/>
      <c r="P51" s="18">
        <v>0</v>
      </c>
      <c r="Q51" s="183"/>
      <c r="R51" s="72"/>
      <c r="S51" s="18">
        <v>0</v>
      </c>
      <c r="T51" s="183"/>
      <c r="U51" s="17"/>
      <c r="V51" s="662"/>
    </row>
    <row r="52" spans="1:27" ht="13.5" customHeight="1" thickBot="1" x14ac:dyDescent="0.2">
      <c r="A52" s="75"/>
      <c r="B52" s="73"/>
      <c r="C52" s="106"/>
      <c r="D52" s="107">
        <v>0</v>
      </c>
      <c r="E52" s="183"/>
      <c r="F52" s="106"/>
      <c r="G52" s="107">
        <v>0</v>
      </c>
      <c r="H52" s="183"/>
      <c r="I52" s="106"/>
      <c r="J52" s="107">
        <v>0</v>
      </c>
      <c r="K52" s="183"/>
      <c r="L52" s="106"/>
      <c r="M52" s="107">
        <v>0</v>
      </c>
      <c r="N52" s="183"/>
      <c r="O52" s="72"/>
      <c r="P52" s="18">
        <v>0</v>
      </c>
      <c r="Q52" s="183"/>
      <c r="R52" s="72"/>
      <c r="S52" s="18">
        <v>0</v>
      </c>
      <c r="T52" s="183"/>
      <c r="U52" s="17"/>
      <c r="V52" s="662"/>
      <c r="Y52" s="19"/>
      <c r="Z52" s="19"/>
      <c r="AA52" s="19"/>
    </row>
    <row r="53" spans="1:27" ht="13.5" customHeight="1" x14ac:dyDescent="0.15">
      <c r="A53" s="70"/>
      <c r="B53" s="71"/>
      <c r="C53" s="2"/>
      <c r="D53" s="21"/>
      <c r="E53" s="370"/>
      <c r="F53" s="2"/>
      <c r="G53" s="21"/>
      <c r="H53" s="370"/>
      <c r="I53" s="2"/>
      <c r="J53" s="21"/>
      <c r="K53" s="370"/>
      <c r="L53" s="2"/>
      <c r="M53" s="21"/>
      <c r="N53" s="370"/>
      <c r="O53" s="2"/>
      <c r="P53" s="21"/>
      <c r="Q53" s="370"/>
      <c r="R53" s="27"/>
      <c r="S53" s="21"/>
      <c r="T53" s="371"/>
      <c r="U53" s="17"/>
      <c r="V53" s="662"/>
      <c r="Y53" s="19"/>
      <c r="Z53" s="19"/>
      <c r="AA53" s="19"/>
    </row>
    <row r="54" spans="1:27" ht="13.5" customHeight="1" thickBot="1" x14ac:dyDescent="0.2">
      <c r="A54" s="676">
        <f>SUM(D54,G54,J54,M54,P54,S54)</f>
        <v>20190</v>
      </c>
      <c r="B54" s="678"/>
      <c r="C54" s="202" t="s">
        <v>181</v>
      </c>
      <c r="D54" s="203">
        <f>SUM(D21,D27,D34)</f>
        <v>0</v>
      </c>
      <c r="E54" s="357">
        <f>SUM(E21,E27,E34)</f>
        <v>0</v>
      </c>
      <c r="F54" s="202" t="s">
        <v>181</v>
      </c>
      <c r="G54" s="203">
        <f>SUM(G21)</f>
        <v>8490</v>
      </c>
      <c r="H54" s="357">
        <f>SUM(H21)</f>
        <v>0</v>
      </c>
      <c r="I54" s="202" t="s">
        <v>181</v>
      </c>
      <c r="J54" s="203">
        <f t="shared" ref="J54:K54" si="0">SUM(J21)</f>
        <v>8810</v>
      </c>
      <c r="K54" s="357">
        <f t="shared" si="0"/>
        <v>0</v>
      </c>
      <c r="L54" s="202" t="s">
        <v>181</v>
      </c>
      <c r="M54" s="203">
        <f t="shared" ref="M54:N54" si="1">SUM(M21)</f>
        <v>2890</v>
      </c>
      <c r="N54" s="357">
        <f t="shared" si="1"/>
        <v>0</v>
      </c>
      <c r="O54" s="202"/>
      <c r="P54" s="203"/>
      <c r="Q54" s="357"/>
      <c r="R54" s="202"/>
      <c r="S54" s="203">
        <f>SUM(S21,S27,S34)</f>
        <v>0</v>
      </c>
      <c r="T54" s="357">
        <f>SUM(T21,T27,T34)</f>
        <v>0</v>
      </c>
      <c r="U54" s="17"/>
      <c r="V54" s="662"/>
    </row>
    <row r="55" spans="1:27" ht="13.5" customHeight="1" x14ac:dyDescent="0.15">
      <c r="A55" s="23"/>
      <c r="B55" s="23"/>
      <c r="C55" s="2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8"/>
      <c r="S55" s="25"/>
      <c r="T55" s="25"/>
    </row>
    <row r="56" spans="1:27" ht="17.25" customHeight="1" x14ac:dyDescent="0.15">
      <c r="A56" s="26"/>
      <c r="B56" s="26"/>
      <c r="C56" s="95" t="s">
        <v>114</v>
      </c>
      <c r="D56" s="19"/>
      <c r="E56" s="19"/>
      <c r="F56" s="382" t="s">
        <v>638</v>
      </c>
      <c r="G56" s="382">
        <f>$M$3*0.3</f>
        <v>0</v>
      </c>
      <c r="H56" s="19"/>
      <c r="I56" s="390" t="s">
        <v>642</v>
      </c>
      <c r="J56" s="390">
        <f>山口1!$K$53</f>
        <v>0</v>
      </c>
      <c r="K56" s="19"/>
      <c r="L56" s="19"/>
      <c r="M56" s="19"/>
      <c r="N56" s="19"/>
      <c r="O56" s="19"/>
      <c r="P56" s="19"/>
      <c r="R56" s="49" t="str">
        <f>市郡別!T92</f>
        <v>(R7.4月)</v>
      </c>
      <c r="S56" s="19"/>
    </row>
    <row r="57" spans="1:27" ht="13.5" customHeight="1" x14ac:dyDescent="0.15"/>
    <row r="58" spans="1:27" ht="13.5" customHeight="1" x14ac:dyDescent="0.15"/>
    <row r="59" spans="1:27" ht="13.5" customHeight="1" x14ac:dyDescent="0.15"/>
    <row r="60" spans="1:27" ht="13.5" customHeight="1" x14ac:dyDescent="0.15"/>
    <row r="61" spans="1:27" ht="13.5" customHeight="1" x14ac:dyDescent="0.15"/>
    <row r="62" spans="1:27" ht="13.5" customHeight="1" x14ac:dyDescent="0.15"/>
    <row r="63" spans="1:27" ht="13.5" customHeight="1" x14ac:dyDescent="0.15"/>
  </sheetData>
  <mergeCells count="14">
    <mergeCell ref="A7:B8"/>
    <mergeCell ref="V9:V13"/>
    <mergeCell ref="O3:P5"/>
    <mergeCell ref="V15:V54"/>
    <mergeCell ref="L2:L5"/>
    <mergeCell ref="A2:F5"/>
    <mergeCell ref="G2:G5"/>
    <mergeCell ref="H2:K5"/>
    <mergeCell ref="Q2:S5"/>
    <mergeCell ref="A9:A21"/>
    <mergeCell ref="T2:T5"/>
    <mergeCell ref="M3:N5"/>
    <mergeCell ref="A54:B54"/>
    <mergeCell ref="B9:B19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H9:H20 N9:N20 E9:E20 K9:K20 Q9:Q20 T9:T20 E23:E52 T23:T52 Q23:Q52 N23:N52 H23:H52 K23:K52" xr:uid="{00000000-0002-0000-0700-000000000000}">
      <formula1>10</formula1>
      <formula2>D9</formula2>
    </dataValidation>
  </dataValidations>
  <printOptions horizontalCentered="1" verticalCentered="1"/>
  <pageMargins left="0.39370078740157483" right="0.19685039370078741" top="0.31496062992125984" bottom="0.19685039370078741" header="0.19685039370078741" footer="0.19685039370078741"/>
  <pageSetup paperSize="9" scale="79" orientation="landscape" horizont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A67"/>
  <sheetViews>
    <sheetView showZeros="0" zoomScale="95" zoomScaleNormal="95" workbookViewId="0">
      <pane ySplit="8" topLeftCell="A36" activePane="bottomLeft" state="frozen"/>
      <selection activeCell="P31" sqref="P31"/>
      <selection pane="bottomLeft" activeCell="D46" sqref="D46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2" s="6" customFormat="1" ht="16.5" customHeight="1" x14ac:dyDescent="0.15">
      <c r="A1" s="61" t="s">
        <v>0</v>
      </c>
      <c r="B1" s="62"/>
      <c r="C1" s="62"/>
      <c r="D1" s="62"/>
      <c r="E1" s="62"/>
      <c r="F1" s="62"/>
      <c r="G1" s="63"/>
      <c r="H1" s="62" t="s">
        <v>1</v>
      </c>
      <c r="I1" s="62"/>
      <c r="J1" s="62"/>
      <c r="K1" s="63"/>
      <c r="L1" s="64" t="s">
        <v>2</v>
      </c>
      <c r="M1" s="62" t="s">
        <v>31</v>
      </c>
      <c r="N1" s="62"/>
      <c r="O1" s="62"/>
      <c r="P1" s="63"/>
      <c r="Q1" s="62" t="s">
        <v>3</v>
      </c>
      <c r="R1" s="62"/>
      <c r="S1" s="65"/>
      <c r="T1" s="66" t="s">
        <v>26</v>
      </c>
    </row>
    <row r="2" spans="1:22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49" t="s">
        <v>10</v>
      </c>
      <c r="H2" s="613" t="str">
        <f>市郡別!H4</f>
        <v>　</v>
      </c>
      <c r="I2" s="613"/>
      <c r="J2" s="613"/>
      <c r="K2" s="614"/>
      <c r="L2" s="646" t="str">
        <f>市郡別!L4</f>
        <v>　</v>
      </c>
      <c r="M2" s="4" t="s">
        <v>12</v>
      </c>
      <c r="N2" s="5"/>
      <c r="O2" s="4" t="s">
        <v>13</v>
      </c>
      <c r="P2" s="45"/>
      <c r="Q2" s="637" t="str">
        <f>市郡別!Q4</f>
        <v>　</v>
      </c>
      <c r="R2" s="638"/>
      <c r="S2" s="639"/>
      <c r="T2" s="622" t="str">
        <f>市郡別!T4</f>
        <v>　</v>
      </c>
    </row>
    <row r="3" spans="1:22" ht="13.5" customHeight="1" x14ac:dyDescent="0.15">
      <c r="A3" s="658"/>
      <c r="B3" s="659"/>
      <c r="C3" s="659"/>
      <c r="D3" s="659"/>
      <c r="E3" s="659"/>
      <c r="F3" s="659"/>
      <c r="G3" s="650"/>
      <c r="H3" s="615"/>
      <c r="I3" s="615"/>
      <c r="J3" s="615"/>
      <c r="K3" s="616"/>
      <c r="L3" s="647"/>
      <c r="M3" s="625">
        <f>SUM(E58,H58,K58,N58,Q58,T58)</f>
        <v>0</v>
      </c>
      <c r="N3" s="626"/>
      <c r="O3" s="631">
        <f>SUM(山口1!N3,山口2!M3,山口3!M3,山口4!M3,山口5!M3,山口6!M3,山口7!M3,山口8!M3,山口9!M3,山口10!M3,宇部日報【夕刊】!M3)</f>
        <v>0</v>
      </c>
      <c r="P3" s="632"/>
      <c r="Q3" s="640"/>
      <c r="R3" s="641"/>
      <c r="S3" s="642"/>
      <c r="T3" s="623"/>
    </row>
    <row r="4" spans="1:22" ht="13.5" customHeight="1" x14ac:dyDescent="0.15">
      <c r="A4" s="658"/>
      <c r="B4" s="659"/>
      <c r="C4" s="659"/>
      <c r="D4" s="659"/>
      <c r="E4" s="659"/>
      <c r="F4" s="659"/>
      <c r="G4" s="650"/>
      <c r="H4" s="615"/>
      <c r="I4" s="615"/>
      <c r="J4" s="615"/>
      <c r="K4" s="616"/>
      <c r="L4" s="647"/>
      <c r="M4" s="627"/>
      <c r="N4" s="628"/>
      <c r="O4" s="633"/>
      <c r="P4" s="634"/>
      <c r="Q4" s="640"/>
      <c r="R4" s="641"/>
      <c r="S4" s="642"/>
      <c r="T4" s="623"/>
    </row>
    <row r="5" spans="1:22" ht="13.5" customHeight="1" thickBot="1" x14ac:dyDescent="0.2">
      <c r="A5" s="660"/>
      <c r="B5" s="661"/>
      <c r="C5" s="661"/>
      <c r="D5" s="661"/>
      <c r="E5" s="661"/>
      <c r="F5" s="661"/>
      <c r="G5" s="651"/>
      <c r="H5" s="617"/>
      <c r="I5" s="617"/>
      <c r="J5" s="617"/>
      <c r="K5" s="618"/>
      <c r="L5" s="648"/>
      <c r="M5" s="629"/>
      <c r="N5" s="630"/>
      <c r="O5" s="635"/>
      <c r="P5" s="636"/>
      <c r="Q5" s="643"/>
      <c r="R5" s="644"/>
      <c r="S5" s="645"/>
      <c r="T5" s="624"/>
    </row>
    <row r="6" spans="1:22" ht="7.5" customHeight="1" thickBot="1" x14ac:dyDescent="0.2"/>
    <row r="7" spans="1:22" s="15" customFormat="1" ht="18" customHeight="1" thickBot="1" x14ac:dyDescent="0.2">
      <c r="A7" s="652" t="s">
        <v>11</v>
      </c>
      <c r="B7" s="653"/>
      <c r="C7" s="7" t="s">
        <v>33</v>
      </c>
      <c r="D7" s="8"/>
      <c r="E7" s="8"/>
      <c r="F7" s="7" t="s">
        <v>4</v>
      </c>
      <c r="G7" s="8"/>
      <c r="H7" s="9"/>
      <c r="I7" s="10" t="s">
        <v>5</v>
      </c>
      <c r="J7" s="8"/>
      <c r="K7" s="11"/>
      <c r="L7" s="12" t="s">
        <v>6</v>
      </c>
      <c r="M7" s="8"/>
      <c r="N7" s="9"/>
      <c r="O7" s="67"/>
      <c r="P7" s="68"/>
      <c r="Q7" s="69"/>
      <c r="R7" s="12"/>
      <c r="S7" s="8"/>
      <c r="T7" s="13"/>
      <c r="U7" s="14"/>
    </row>
    <row r="8" spans="1:22" ht="15.75" customHeight="1" x14ac:dyDescent="0.15">
      <c r="A8" s="654"/>
      <c r="B8" s="655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2" ht="13.5" customHeight="1" x14ac:dyDescent="0.15">
      <c r="A9" s="738" t="s">
        <v>63</v>
      </c>
      <c r="B9" s="268" t="s">
        <v>92</v>
      </c>
      <c r="C9" s="351"/>
      <c r="D9" s="343"/>
      <c r="E9" s="337"/>
      <c r="F9" s="351" t="s">
        <v>521</v>
      </c>
      <c r="G9" s="343">
        <v>830</v>
      </c>
      <c r="H9" s="337"/>
      <c r="I9" s="351" t="s">
        <v>552</v>
      </c>
      <c r="J9" s="343">
        <v>3150</v>
      </c>
      <c r="K9" s="337"/>
      <c r="L9" s="351" t="s">
        <v>473</v>
      </c>
      <c r="M9" s="343">
        <v>660</v>
      </c>
      <c r="N9" s="337"/>
      <c r="O9" s="106"/>
      <c r="P9" s="107">
        <v>0</v>
      </c>
      <c r="Q9" s="183"/>
      <c r="R9" s="106"/>
      <c r="S9" s="107"/>
      <c r="T9" s="183"/>
      <c r="U9" s="17"/>
      <c r="V9" s="663" t="s">
        <v>59</v>
      </c>
    </row>
    <row r="10" spans="1:22" ht="13.5" customHeight="1" x14ac:dyDescent="0.15">
      <c r="A10" s="739"/>
      <c r="B10" s="695" t="s">
        <v>64</v>
      </c>
      <c r="C10" s="351"/>
      <c r="D10" s="343"/>
      <c r="E10" s="337"/>
      <c r="F10" s="351" t="s">
        <v>544</v>
      </c>
      <c r="G10" s="343">
        <v>2240</v>
      </c>
      <c r="H10" s="337"/>
      <c r="I10" s="351" t="s">
        <v>373</v>
      </c>
      <c r="J10" s="343">
        <v>1400</v>
      </c>
      <c r="K10" s="337"/>
      <c r="L10" s="351" t="s">
        <v>62</v>
      </c>
      <c r="M10" s="343">
        <v>900</v>
      </c>
      <c r="N10" s="337"/>
      <c r="O10" s="106"/>
      <c r="P10" s="107">
        <v>0</v>
      </c>
      <c r="Q10" s="183"/>
      <c r="R10" s="106"/>
      <c r="S10" s="107"/>
      <c r="T10" s="183"/>
      <c r="U10" s="17"/>
      <c r="V10" s="663"/>
    </row>
    <row r="11" spans="1:22" ht="13.5" customHeight="1" x14ac:dyDescent="0.15">
      <c r="A11" s="739"/>
      <c r="B11" s="695"/>
      <c r="C11" s="351"/>
      <c r="D11" s="343"/>
      <c r="E11" s="337"/>
      <c r="F11" s="351" t="s">
        <v>479</v>
      </c>
      <c r="G11" s="343">
        <v>740</v>
      </c>
      <c r="H11" s="337"/>
      <c r="I11" s="351" t="s">
        <v>377</v>
      </c>
      <c r="J11" s="343">
        <v>1570</v>
      </c>
      <c r="K11" s="337"/>
      <c r="L11" s="351" t="s">
        <v>373</v>
      </c>
      <c r="M11" s="343">
        <v>980</v>
      </c>
      <c r="N11" s="337"/>
      <c r="O11" s="106"/>
      <c r="P11" s="107">
        <v>0</v>
      </c>
      <c r="Q11" s="183"/>
      <c r="R11" s="106"/>
      <c r="S11" s="107"/>
      <c r="T11" s="183"/>
      <c r="U11" s="17"/>
      <c r="V11" s="663"/>
    </row>
    <row r="12" spans="1:22" ht="13.5" customHeight="1" x14ac:dyDescent="0.15">
      <c r="A12" s="739"/>
      <c r="B12" s="695"/>
      <c r="C12" s="428"/>
      <c r="D12" s="410"/>
      <c r="E12" s="337"/>
      <c r="F12" s="351" t="s">
        <v>673</v>
      </c>
      <c r="G12" s="343">
        <v>2720</v>
      </c>
      <c r="H12" s="337"/>
      <c r="I12" s="351" t="s">
        <v>378</v>
      </c>
      <c r="J12" s="343">
        <v>1400</v>
      </c>
      <c r="K12" s="337"/>
      <c r="L12" s="351" t="s">
        <v>374</v>
      </c>
      <c r="M12" s="343">
        <v>860</v>
      </c>
      <c r="N12" s="337"/>
      <c r="O12" s="106"/>
      <c r="P12" s="107">
        <v>0</v>
      </c>
      <c r="Q12" s="183"/>
      <c r="R12" s="106"/>
      <c r="S12" s="107"/>
      <c r="T12" s="183"/>
      <c r="U12" s="17"/>
      <c r="V12" s="663"/>
    </row>
    <row r="13" spans="1:22" ht="13.5" customHeight="1" x14ac:dyDescent="0.15">
      <c r="A13" s="739"/>
      <c r="B13" s="695"/>
      <c r="C13" s="351"/>
      <c r="D13" s="343"/>
      <c r="E13" s="337"/>
      <c r="F13" s="351" t="s">
        <v>547</v>
      </c>
      <c r="G13" s="343">
        <v>2710</v>
      </c>
      <c r="H13" s="337"/>
      <c r="I13" s="351" t="s">
        <v>376</v>
      </c>
      <c r="J13" s="343">
        <v>890</v>
      </c>
      <c r="K13" s="337"/>
      <c r="L13" s="351" t="s">
        <v>379</v>
      </c>
      <c r="M13" s="343">
        <v>270</v>
      </c>
      <c r="N13" s="337"/>
      <c r="O13" s="106"/>
      <c r="P13" s="107">
        <v>0</v>
      </c>
      <c r="Q13" s="183"/>
      <c r="R13" s="106"/>
      <c r="S13" s="107"/>
      <c r="T13" s="183"/>
      <c r="U13" s="17"/>
      <c r="V13" s="663"/>
    </row>
    <row r="14" spans="1:22" ht="13.5" customHeight="1" x14ac:dyDescent="0.15">
      <c r="A14" s="739"/>
      <c r="B14" s="695"/>
      <c r="C14" s="351"/>
      <c r="D14" s="343"/>
      <c r="E14" s="337"/>
      <c r="F14" s="351" t="s">
        <v>376</v>
      </c>
      <c r="G14" s="343">
        <v>970</v>
      </c>
      <c r="H14" s="337"/>
      <c r="I14" s="351" t="s">
        <v>375</v>
      </c>
      <c r="J14" s="343">
        <v>560</v>
      </c>
      <c r="K14" s="337"/>
      <c r="L14" s="351" t="s">
        <v>380</v>
      </c>
      <c r="M14" s="343">
        <v>600</v>
      </c>
      <c r="N14" s="337"/>
      <c r="O14" s="106"/>
      <c r="P14" s="107">
        <v>0</v>
      </c>
      <c r="Q14" s="183"/>
      <c r="R14" s="106"/>
      <c r="S14" s="107"/>
      <c r="T14" s="183"/>
      <c r="U14" s="17"/>
    </row>
    <row r="15" spans="1:22" ht="13.5" customHeight="1" x14ac:dyDescent="0.15">
      <c r="A15" s="739"/>
      <c r="B15" s="695"/>
      <c r="C15" s="428"/>
      <c r="D15" s="410"/>
      <c r="E15" s="337"/>
      <c r="F15" s="351"/>
      <c r="G15" s="343"/>
      <c r="H15" s="337"/>
      <c r="I15" s="351"/>
      <c r="J15" s="343"/>
      <c r="K15" s="337"/>
      <c r="L15" s="351" t="s">
        <v>376</v>
      </c>
      <c r="M15" s="343">
        <v>860</v>
      </c>
      <c r="N15" s="337"/>
      <c r="O15" s="106"/>
      <c r="P15" s="107">
        <v>0</v>
      </c>
      <c r="Q15" s="183"/>
      <c r="R15" s="106"/>
      <c r="S15" s="107"/>
      <c r="T15" s="183"/>
      <c r="U15" s="17"/>
      <c r="V15" s="662" t="s">
        <v>666</v>
      </c>
    </row>
    <row r="16" spans="1:22" ht="13.5" customHeight="1" x14ac:dyDescent="0.15">
      <c r="A16" s="739"/>
      <c r="B16" s="695"/>
      <c r="C16" s="351"/>
      <c r="D16" s="343"/>
      <c r="E16" s="337"/>
      <c r="F16" s="351"/>
      <c r="G16" s="343"/>
      <c r="H16" s="337"/>
      <c r="I16" s="351"/>
      <c r="J16" s="343"/>
      <c r="K16" s="337"/>
      <c r="L16" s="351" t="s">
        <v>545</v>
      </c>
      <c r="M16" s="451" t="s">
        <v>655</v>
      </c>
      <c r="N16" s="337"/>
      <c r="O16" s="106"/>
      <c r="P16" s="107">
        <v>0</v>
      </c>
      <c r="Q16" s="183"/>
      <c r="R16" s="106"/>
      <c r="S16" s="107"/>
      <c r="T16" s="183"/>
      <c r="U16" s="17"/>
      <c r="V16" s="662"/>
    </row>
    <row r="17" spans="1:27" ht="13.5" customHeight="1" x14ac:dyDescent="0.15">
      <c r="A17" s="739"/>
      <c r="B17" s="697"/>
      <c r="C17" s="351"/>
      <c r="D17" s="343">
        <v>0</v>
      </c>
      <c r="E17" s="337"/>
      <c r="F17" s="351"/>
      <c r="G17" s="343">
        <v>0</v>
      </c>
      <c r="H17" s="337"/>
      <c r="I17" s="351"/>
      <c r="J17" s="343">
        <v>0</v>
      </c>
      <c r="K17" s="337"/>
      <c r="L17" s="351"/>
      <c r="M17" s="343">
        <v>0</v>
      </c>
      <c r="N17" s="337"/>
      <c r="O17" s="106"/>
      <c r="P17" s="107">
        <v>0</v>
      </c>
      <c r="Q17" s="183"/>
      <c r="R17" s="106"/>
      <c r="S17" s="107"/>
      <c r="T17" s="183"/>
      <c r="U17" s="17"/>
      <c r="V17" s="662"/>
      <c r="Z17" s="19"/>
      <c r="AA17" s="19"/>
    </row>
    <row r="18" spans="1:27" ht="13.5" customHeight="1" x14ac:dyDescent="0.15">
      <c r="A18" s="739"/>
      <c r="B18" s="284">
        <f>SUM(D18,G18,J18,M18,P18,S18)</f>
        <v>24310</v>
      </c>
      <c r="C18" s="404"/>
      <c r="D18" s="334">
        <f>SUM(D9:D17)</f>
        <v>0</v>
      </c>
      <c r="E18" s="405">
        <f>SUM(E9:E17)</f>
        <v>0</v>
      </c>
      <c r="F18" s="404" t="s">
        <v>112</v>
      </c>
      <c r="G18" s="334">
        <f>SUM(G9:G17)</f>
        <v>10210</v>
      </c>
      <c r="H18" s="405">
        <f>SUM(H9:H17)</f>
        <v>0</v>
      </c>
      <c r="I18" s="404" t="s">
        <v>112</v>
      </c>
      <c r="J18" s="334">
        <f>SUM(J9:J17)</f>
        <v>8970</v>
      </c>
      <c r="K18" s="405">
        <f>SUM(K9:K17)</f>
        <v>0</v>
      </c>
      <c r="L18" s="404" t="s">
        <v>112</v>
      </c>
      <c r="M18" s="334">
        <f>SUM(M9:M17)</f>
        <v>5130</v>
      </c>
      <c r="N18" s="405">
        <f>SUM(N9:N17)</f>
        <v>0</v>
      </c>
      <c r="O18" s="217"/>
      <c r="P18" s="110"/>
      <c r="Q18" s="360"/>
      <c r="R18" s="111"/>
      <c r="S18" s="110">
        <f>SUM(S9:S17)</f>
        <v>0</v>
      </c>
      <c r="T18" s="360">
        <f>SUM(T9:T17)</f>
        <v>0</v>
      </c>
      <c r="U18" s="17"/>
      <c r="V18" s="662"/>
    </row>
    <row r="19" spans="1:27" ht="13.5" customHeight="1" thickBot="1" x14ac:dyDescent="0.2">
      <c r="A19" s="739"/>
      <c r="B19" s="293"/>
      <c r="C19" s="452"/>
      <c r="D19" s="453"/>
      <c r="E19" s="454"/>
      <c r="F19" s="452"/>
      <c r="G19" s="453"/>
      <c r="H19" s="454"/>
      <c r="I19" s="452"/>
      <c r="J19" s="453"/>
      <c r="K19" s="454"/>
      <c r="L19" s="452"/>
      <c r="M19" s="453"/>
      <c r="N19" s="454"/>
      <c r="O19" s="455"/>
      <c r="P19" s="456"/>
      <c r="Q19" s="457"/>
      <c r="R19" s="455"/>
      <c r="S19" s="456"/>
      <c r="T19" s="458"/>
      <c r="U19" s="17"/>
      <c r="V19" s="662"/>
    </row>
    <row r="20" spans="1:27" ht="13.5" customHeight="1" x14ac:dyDescent="0.15">
      <c r="A20" s="739"/>
      <c r="B20" s="723" t="s">
        <v>236</v>
      </c>
      <c r="C20" s="467"/>
      <c r="D20" s="468"/>
      <c r="E20" s="469"/>
      <c r="F20" s="467" t="s">
        <v>472</v>
      </c>
      <c r="G20" s="468">
        <v>1790</v>
      </c>
      <c r="H20" s="469"/>
      <c r="I20" s="467" t="s">
        <v>382</v>
      </c>
      <c r="J20" s="468">
        <v>1730</v>
      </c>
      <c r="K20" s="469"/>
      <c r="L20" s="467" t="s">
        <v>381</v>
      </c>
      <c r="M20" s="468">
        <v>1100</v>
      </c>
      <c r="N20" s="469"/>
      <c r="O20" s="470"/>
      <c r="P20" s="471">
        <v>0</v>
      </c>
      <c r="Q20" s="472"/>
      <c r="R20" s="473"/>
      <c r="S20" s="471"/>
      <c r="T20" s="472"/>
      <c r="U20" s="17"/>
      <c r="V20" s="662"/>
    </row>
    <row r="21" spans="1:27" ht="13.5" customHeight="1" x14ac:dyDescent="0.15">
      <c r="A21" s="739"/>
      <c r="B21" s="724"/>
      <c r="C21" s="428"/>
      <c r="D21" s="410"/>
      <c r="E21" s="337"/>
      <c r="F21" s="351" t="s">
        <v>578</v>
      </c>
      <c r="G21" s="343" t="s">
        <v>609</v>
      </c>
      <c r="H21" s="337"/>
      <c r="I21" s="351" t="s">
        <v>383</v>
      </c>
      <c r="J21" s="343">
        <v>1330</v>
      </c>
      <c r="K21" s="337"/>
      <c r="L21" s="351" t="s">
        <v>384</v>
      </c>
      <c r="M21" s="343">
        <v>1540</v>
      </c>
      <c r="N21" s="337"/>
      <c r="O21" s="106"/>
      <c r="P21" s="107">
        <v>0</v>
      </c>
      <c r="Q21" s="183"/>
      <c r="R21" s="106"/>
      <c r="S21" s="107"/>
      <c r="T21" s="183"/>
      <c r="U21" s="17"/>
      <c r="V21" s="662"/>
    </row>
    <row r="22" spans="1:27" ht="13.5" customHeight="1" x14ac:dyDescent="0.15">
      <c r="A22" s="739"/>
      <c r="B22" s="725"/>
      <c r="C22" s="351"/>
      <c r="D22" s="343">
        <v>0</v>
      </c>
      <c r="E22" s="337"/>
      <c r="F22" s="351"/>
      <c r="G22" s="343">
        <v>0</v>
      </c>
      <c r="H22" s="337"/>
      <c r="I22" s="351"/>
      <c r="J22" s="343">
        <v>0</v>
      </c>
      <c r="K22" s="337"/>
      <c r="L22" s="351"/>
      <c r="M22" s="343">
        <v>0</v>
      </c>
      <c r="N22" s="337"/>
      <c r="O22" s="106"/>
      <c r="P22" s="107">
        <v>0</v>
      </c>
      <c r="Q22" s="183"/>
      <c r="R22" s="106"/>
      <c r="S22" s="107">
        <v>0</v>
      </c>
      <c r="T22" s="183"/>
      <c r="U22" s="17"/>
      <c r="V22" s="662"/>
    </row>
    <row r="23" spans="1:27" ht="13.5" customHeight="1" x14ac:dyDescent="0.15">
      <c r="A23" s="739"/>
      <c r="B23" s="284">
        <f>SUM(D23,G23,J23,M23,P23,S23)</f>
        <v>7490</v>
      </c>
      <c r="C23" s="404"/>
      <c r="D23" s="334">
        <f>SUM(D20:D22)</f>
        <v>0</v>
      </c>
      <c r="E23" s="405">
        <f>SUM(E20:E22)</f>
        <v>0</v>
      </c>
      <c r="F23" s="404" t="s">
        <v>112</v>
      </c>
      <c r="G23" s="334">
        <f>SUM(G20:G22)</f>
        <v>1790</v>
      </c>
      <c r="H23" s="405">
        <f>SUM(H20:H22)</f>
        <v>0</v>
      </c>
      <c r="I23" s="404" t="s">
        <v>112</v>
      </c>
      <c r="J23" s="334">
        <f>SUM(J20:J22)</f>
        <v>3060</v>
      </c>
      <c r="K23" s="405">
        <f>SUM(K20:K22)</f>
        <v>0</v>
      </c>
      <c r="L23" s="404" t="s">
        <v>112</v>
      </c>
      <c r="M23" s="334">
        <f>SUM(M20:M22)</f>
        <v>2640</v>
      </c>
      <c r="N23" s="405">
        <f>SUM(N20:N22)</f>
        <v>0</v>
      </c>
      <c r="O23" s="217"/>
      <c r="P23" s="110"/>
      <c r="Q23" s="360"/>
      <c r="R23" s="111"/>
      <c r="S23" s="110">
        <f>SUM(S20:S22)</f>
        <v>0</v>
      </c>
      <c r="T23" s="360">
        <f>SUM(T20:T22)</f>
        <v>0</v>
      </c>
      <c r="U23" s="17"/>
      <c r="V23" s="662"/>
    </row>
    <row r="24" spans="1:27" ht="13.5" customHeight="1" x14ac:dyDescent="0.15">
      <c r="A24" s="739"/>
      <c r="B24" s="280"/>
      <c r="C24" s="406"/>
      <c r="D24" s="407"/>
      <c r="E24" s="408"/>
      <c r="F24" s="406"/>
      <c r="G24" s="407"/>
      <c r="H24" s="408"/>
      <c r="I24" s="406"/>
      <c r="J24" s="407"/>
      <c r="K24" s="408"/>
      <c r="L24" s="406"/>
      <c r="M24" s="407"/>
      <c r="N24" s="408"/>
      <c r="O24" s="116"/>
      <c r="P24" s="112"/>
      <c r="Q24" s="372"/>
      <c r="R24" s="218"/>
      <c r="S24" s="112"/>
      <c r="T24" s="362"/>
      <c r="U24" s="17"/>
      <c r="V24" s="662"/>
    </row>
    <row r="25" spans="1:27" ht="13.5" customHeight="1" x14ac:dyDescent="0.15">
      <c r="A25" s="739"/>
      <c r="B25" s="735" t="s">
        <v>237</v>
      </c>
      <c r="C25" s="351"/>
      <c r="D25" s="343">
        <v>0</v>
      </c>
      <c r="E25" s="337"/>
      <c r="F25" s="351"/>
      <c r="G25" s="343"/>
      <c r="H25" s="337"/>
      <c r="I25" s="351"/>
      <c r="J25" s="343">
        <v>0</v>
      </c>
      <c r="K25" s="337"/>
      <c r="L25" s="351" t="s">
        <v>569</v>
      </c>
      <c r="M25" s="343">
        <v>380</v>
      </c>
      <c r="N25" s="337"/>
      <c r="O25" s="106"/>
      <c r="P25" s="107">
        <v>0</v>
      </c>
      <c r="Q25" s="183"/>
      <c r="R25" s="106"/>
      <c r="S25" s="107"/>
      <c r="T25" s="183"/>
      <c r="U25" s="17"/>
      <c r="V25" s="662"/>
    </row>
    <row r="26" spans="1:27" ht="13.5" customHeight="1" x14ac:dyDescent="0.15">
      <c r="A26" s="739"/>
      <c r="B26" s="736"/>
      <c r="C26" s="351"/>
      <c r="D26" s="343">
        <v>0</v>
      </c>
      <c r="E26" s="337"/>
      <c r="F26" s="351"/>
      <c r="G26" s="343"/>
      <c r="H26" s="337"/>
      <c r="I26" s="351"/>
      <c r="J26" s="343">
        <v>0</v>
      </c>
      <c r="K26" s="337"/>
      <c r="L26" s="351"/>
      <c r="M26" s="343"/>
      <c r="N26" s="337"/>
      <c r="O26" s="106"/>
      <c r="P26" s="107">
        <v>0</v>
      </c>
      <c r="Q26" s="183"/>
      <c r="R26" s="106"/>
      <c r="S26" s="107"/>
      <c r="T26" s="183"/>
      <c r="U26" s="17"/>
      <c r="V26" s="662"/>
    </row>
    <row r="27" spans="1:27" ht="13.5" customHeight="1" x14ac:dyDescent="0.15">
      <c r="A27" s="739"/>
      <c r="B27" s="737"/>
      <c r="C27" s="351"/>
      <c r="D27" s="343">
        <v>0</v>
      </c>
      <c r="E27" s="337"/>
      <c r="F27" s="351"/>
      <c r="G27" s="343">
        <v>0</v>
      </c>
      <c r="H27" s="337"/>
      <c r="I27" s="351"/>
      <c r="J27" s="343">
        <v>0</v>
      </c>
      <c r="K27" s="337"/>
      <c r="L27" s="351"/>
      <c r="M27" s="343">
        <v>0</v>
      </c>
      <c r="N27" s="337"/>
      <c r="O27" s="106"/>
      <c r="P27" s="107">
        <v>0</v>
      </c>
      <c r="Q27" s="183"/>
      <c r="R27" s="106"/>
      <c r="S27" s="107">
        <v>0</v>
      </c>
      <c r="T27" s="183"/>
      <c r="U27" s="17"/>
      <c r="V27" s="662"/>
      <c r="Y27" s="19"/>
      <c r="Z27" s="19"/>
      <c r="AA27" s="19"/>
    </row>
    <row r="28" spans="1:27" ht="13.5" customHeight="1" x14ac:dyDescent="0.15">
      <c r="A28" s="739"/>
      <c r="B28" s="284">
        <f>SUM(D28,G28,J28,M28,P28,S28)</f>
        <v>380</v>
      </c>
      <c r="C28" s="404"/>
      <c r="D28" s="334"/>
      <c r="E28" s="405"/>
      <c r="F28" s="404" t="s">
        <v>112</v>
      </c>
      <c r="G28" s="334">
        <f>SUM(G25:G27)</f>
        <v>0</v>
      </c>
      <c r="H28" s="405">
        <f>SUM(H25:H27)</f>
        <v>0</v>
      </c>
      <c r="I28" s="404" t="s">
        <v>112</v>
      </c>
      <c r="J28" s="334">
        <f>SUM(J25:J27)</f>
        <v>0</v>
      </c>
      <c r="K28" s="405">
        <f>SUM(K25:K27)</f>
        <v>0</v>
      </c>
      <c r="L28" s="404" t="s">
        <v>112</v>
      </c>
      <c r="M28" s="334">
        <f>SUM(M25:M27)</f>
        <v>380</v>
      </c>
      <c r="N28" s="405">
        <f>SUM(N25:N27)</f>
        <v>0</v>
      </c>
      <c r="O28" s="217"/>
      <c r="P28" s="110"/>
      <c r="Q28" s="360"/>
      <c r="R28" s="111"/>
      <c r="S28" s="110">
        <f>SUM(S25:S27)</f>
        <v>0</v>
      </c>
      <c r="T28" s="360">
        <f>SUM(T25:T27)</f>
        <v>0</v>
      </c>
      <c r="U28" s="17"/>
      <c r="V28" s="662"/>
      <c r="Y28" s="19"/>
      <c r="Z28" s="19"/>
      <c r="AA28" s="19"/>
    </row>
    <row r="29" spans="1:27" ht="13.5" customHeight="1" x14ac:dyDescent="0.15">
      <c r="A29" s="739"/>
      <c r="B29" s="280"/>
      <c r="C29" s="406"/>
      <c r="D29" s="407"/>
      <c r="E29" s="408"/>
      <c r="F29" s="406"/>
      <c r="G29" s="407"/>
      <c r="H29" s="408"/>
      <c r="I29" s="406"/>
      <c r="J29" s="407"/>
      <c r="K29" s="408"/>
      <c r="L29" s="406"/>
      <c r="M29" s="407"/>
      <c r="N29" s="408"/>
      <c r="O29" s="116"/>
      <c r="P29" s="112"/>
      <c r="Q29" s="372"/>
      <c r="R29" s="218"/>
      <c r="S29" s="112"/>
      <c r="T29" s="362"/>
      <c r="U29" s="17"/>
      <c r="V29" s="662"/>
    </row>
    <row r="30" spans="1:27" ht="13.5" customHeight="1" x14ac:dyDescent="0.15">
      <c r="A30" s="739"/>
      <c r="B30" s="732" t="s">
        <v>69</v>
      </c>
      <c r="C30" s="351"/>
      <c r="D30" s="343">
        <v>0</v>
      </c>
      <c r="E30" s="347"/>
      <c r="F30" s="351" t="s">
        <v>141</v>
      </c>
      <c r="G30" s="343">
        <v>400</v>
      </c>
      <c r="H30" s="337"/>
      <c r="I30" s="351" t="s">
        <v>141</v>
      </c>
      <c r="J30" s="343">
        <v>1010</v>
      </c>
      <c r="K30" s="337"/>
      <c r="L30" s="351" t="s">
        <v>141</v>
      </c>
      <c r="M30" s="336">
        <v>360</v>
      </c>
      <c r="N30" s="337"/>
      <c r="O30" s="106"/>
      <c r="P30" s="107">
        <v>0</v>
      </c>
      <c r="Q30" s="183"/>
      <c r="R30" s="106"/>
      <c r="S30" s="107"/>
      <c r="T30" s="183"/>
      <c r="U30" s="17"/>
      <c r="V30" s="662"/>
    </row>
    <row r="31" spans="1:27" ht="13.5" customHeight="1" x14ac:dyDescent="0.15">
      <c r="A31" s="739"/>
      <c r="B31" s="733"/>
      <c r="C31" s="351"/>
      <c r="D31" s="343"/>
      <c r="E31" s="337"/>
      <c r="F31" s="351"/>
      <c r="G31" s="343"/>
      <c r="H31" s="337"/>
      <c r="I31" s="351"/>
      <c r="J31" s="343"/>
      <c r="K31" s="337"/>
      <c r="L31" s="351"/>
      <c r="M31" s="336"/>
      <c r="N31" s="337"/>
      <c r="O31" s="106"/>
      <c r="P31" s="107"/>
      <c r="Q31" s="183"/>
      <c r="R31" s="106"/>
      <c r="S31" s="107"/>
      <c r="T31" s="183"/>
      <c r="U31" s="17"/>
      <c r="V31" s="662"/>
    </row>
    <row r="32" spans="1:27" ht="13.5" customHeight="1" x14ac:dyDescent="0.15">
      <c r="A32" s="739"/>
      <c r="B32" s="734"/>
      <c r="C32" s="351"/>
      <c r="D32" s="343">
        <v>0</v>
      </c>
      <c r="E32" s="337"/>
      <c r="F32" s="351"/>
      <c r="G32" s="343">
        <v>0</v>
      </c>
      <c r="H32" s="337"/>
      <c r="I32" s="351"/>
      <c r="J32" s="343">
        <v>0</v>
      </c>
      <c r="K32" s="337"/>
      <c r="L32" s="351"/>
      <c r="M32" s="343">
        <v>0</v>
      </c>
      <c r="N32" s="337"/>
      <c r="O32" s="106"/>
      <c r="P32" s="107">
        <v>0</v>
      </c>
      <c r="Q32" s="183"/>
      <c r="R32" s="106"/>
      <c r="S32" s="107">
        <v>0</v>
      </c>
      <c r="T32" s="183"/>
      <c r="U32" s="17"/>
      <c r="V32" s="662"/>
    </row>
    <row r="33" spans="1:27" ht="13.5" customHeight="1" x14ac:dyDescent="0.15">
      <c r="A33" s="739"/>
      <c r="B33" s="284">
        <f>SUM(D33,G33,J33,M33,P33,S33)</f>
        <v>1770</v>
      </c>
      <c r="C33" s="478"/>
      <c r="D33" s="334"/>
      <c r="E33" s="405"/>
      <c r="F33" s="404" t="s">
        <v>45</v>
      </c>
      <c r="G33" s="334">
        <f>SUM(G30:G32)</f>
        <v>400</v>
      </c>
      <c r="H33" s="405">
        <f>SUM(H30:H32)</f>
        <v>0</v>
      </c>
      <c r="I33" s="404" t="s">
        <v>41</v>
      </c>
      <c r="J33" s="334">
        <f>SUM(J30:J32)</f>
        <v>1010</v>
      </c>
      <c r="K33" s="405">
        <f>SUM(K30:K32)</f>
        <v>0</v>
      </c>
      <c r="L33" s="404" t="s">
        <v>42</v>
      </c>
      <c r="M33" s="334">
        <f>SUM(M30:M32)</f>
        <v>360</v>
      </c>
      <c r="N33" s="405">
        <f>SUM(N30:N32)</f>
        <v>0</v>
      </c>
      <c r="O33" s="111"/>
      <c r="P33" s="110"/>
      <c r="Q33" s="360"/>
      <c r="R33" s="111"/>
      <c r="S33" s="110">
        <f>SUM(S30:S32)</f>
        <v>0</v>
      </c>
      <c r="T33" s="360">
        <f>SUM(T30:T32)</f>
        <v>0</v>
      </c>
      <c r="U33" s="17"/>
      <c r="V33" s="662"/>
    </row>
    <row r="34" spans="1:27" ht="13.5" customHeight="1" x14ac:dyDescent="0.15">
      <c r="A34" s="739"/>
      <c r="B34" s="257"/>
      <c r="C34" s="459"/>
      <c r="D34" s="460"/>
      <c r="E34" s="461"/>
      <c r="F34" s="459"/>
      <c r="G34" s="460"/>
      <c r="H34" s="461"/>
      <c r="I34" s="459"/>
      <c r="J34" s="460"/>
      <c r="K34" s="461"/>
      <c r="L34" s="459"/>
      <c r="M34" s="460"/>
      <c r="N34" s="461"/>
      <c r="O34" s="462"/>
      <c r="P34" s="463"/>
      <c r="Q34" s="464"/>
      <c r="R34" s="465"/>
      <c r="S34" s="463"/>
      <c r="T34" s="466"/>
      <c r="U34" s="17"/>
      <c r="V34" s="662"/>
    </row>
    <row r="35" spans="1:27" ht="13.5" customHeight="1" x14ac:dyDescent="0.15">
      <c r="A35" s="739"/>
      <c r="B35" s="726" t="s">
        <v>559</v>
      </c>
      <c r="C35" s="106"/>
      <c r="D35" s="107">
        <v>0</v>
      </c>
      <c r="E35" s="183"/>
      <c r="F35" s="351" t="s">
        <v>372</v>
      </c>
      <c r="G35" s="336">
        <v>1640</v>
      </c>
      <c r="H35" s="337"/>
      <c r="I35" s="351" t="s">
        <v>138</v>
      </c>
      <c r="J35" s="343" t="s">
        <v>611</v>
      </c>
      <c r="K35" s="337"/>
      <c r="L35" s="351" t="s">
        <v>138</v>
      </c>
      <c r="M35" s="343" t="s">
        <v>611</v>
      </c>
      <c r="N35" s="183"/>
      <c r="O35" s="106"/>
      <c r="P35" s="107">
        <v>0</v>
      </c>
      <c r="Q35" s="183"/>
      <c r="R35" s="106"/>
      <c r="S35" s="107"/>
      <c r="T35" s="183"/>
      <c r="U35" s="17"/>
      <c r="V35" s="662"/>
    </row>
    <row r="36" spans="1:27" ht="15" customHeight="1" x14ac:dyDescent="0.15">
      <c r="A36" s="739"/>
      <c r="B36" s="727"/>
      <c r="C36" s="106"/>
      <c r="D36" s="107">
        <v>0</v>
      </c>
      <c r="E36" s="183"/>
      <c r="F36" s="351"/>
      <c r="G36" s="336"/>
      <c r="H36" s="337"/>
      <c r="I36" s="351"/>
      <c r="J36" s="343">
        <v>0</v>
      </c>
      <c r="K36" s="337"/>
      <c r="L36" s="351"/>
      <c r="M36" s="343">
        <v>0</v>
      </c>
      <c r="N36" s="183"/>
      <c r="O36" s="106"/>
      <c r="P36" s="107">
        <v>0</v>
      </c>
      <c r="Q36" s="183"/>
      <c r="R36" s="106"/>
      <c r="S36" s="107">
        <v>0</v>
      </c>
      <c r="T36" s="183"/>
      <c r="U36" s="17"/>
      <c r="V36" s="662"/>
    </row>
    <row r="37" spans="1:27" ht="13.5" customHeight="1" x14ac:dyDescent="0.15">
      <c r="A37" s="739"/>
      <c r="B37" s="728"/>
      <c r="C37" s="106"/>
      <c r="D37" s="107">
        <v>0</v>
      </c>
      <c r="E37" s="183"/>
      <c r="F37" s="351"/>
      <c r="G37" s="343">
        <v>0</v>
      </c>
      <c r="H37" s="337"/>
      <c r="I37" s="351"/>
      <c r="J37" s="343">
        <v>0</v>
      </c>
      <c r="K37" s="337"/>
      <c r="L37" s="351"/>
      <c r="M37" s="343">
        <v>0</v>
      </c>
      <c r="N37" s="183"/>
      <c r="O37" s="106"/>
      <c r="P37" s="107">
        <v>0</v>
      </c>
      <c r="Q37" s="183"/>
      <c r="R37" s="106"/>
      <c r="S37" s="107">
        <v>0</v>
      </c>
      <c r="T37" s="183"/>
      <c r="U37" s="17"/>
      <c r="V37" s="662"/>
    </row>
    <row r="38" spans="1:27" ht="13.5" customHeight="1" x14ac:dyDescent="0.15">
      <c r="A38" s="739"/>
      <c r="B38" s="284">
        <f>SUM(D38,G38,J38,M38,P38,S38)</f>
        <v>1640</v>
      </c>
      <c r="C38" s="111"/>
      <c r="D38" s="110">
        <f>SUM(D35:D37)</f>
        <v>0</v>
      </c>
      <c r="E38" s="360">
        <f>SUM(E35:E37)</f>
        <v>0</v>
      </c>
      <c r="F38" s="404" t="s">
        <v>112</v>
      </c>
      <c r="G38" s="334">
        <f>SUM(G35:G37)</f>
        <v>1640</v>
      </c>
      <c r="H38" s="405">
        <f>SUM(H35:H37)</f>
        <v>0</v>
      </c>
      <c r="I38" s="404" t="s">
        <v>112</v>
      </c>
      <c r="J38" s="334">
        <f>SUM(J35:J37)</f>
        <v>0</v>
      </c>
      <c r="K38" s="405">
        <f>SUM(K35:K37)</f>
        <v>0</v>
      </c>
      <c r="L38" s="394" t="s">
        <v>112</v>
      </c>
      <c r="M38" s="334">
        <f>SUM(M35:M37)</f>
        <v>0</v>
      </c>
      <c r="N38" s="360">
        <f>SUM(N35:N37)</f>
        <v>0</v>
      </c>
      <c r="O38" s="115"/>
      <c r="P38" s="110"/>
      <c r="Q38" s="360"/>
      <c r="R38" s="111"/>
      <c r="S38" s="110">
        <f>SUM(S35:S37)</f>
        <v>0</v>
      </c>
      <c r="T38" s="360">
        <f>SUM(T35:T37)</f>
        <v>0</v>
      </c>
      <c r="U38" s="17"/>
      <c r="V38" s="662"/>
    </row>
    <row r="39" spans="1:27" ht="13.5" customHeight="1" x14ac:dyDescent="0.15">
      <c r="A39" s="739"/>
      <c r="B39" s="282"/>
      <c r="C39" s="218"/>
      <c r="D39" s="112"/>
      <c r="E39" s="372"/>
      <c r="F39" s="406"/>
      <c r="G39" s="407"/>
      <c r="H39" s="408"/>
      <c r="I39" s="406"/>
      <c r="J39" s="407"/>
      <c r="K39" s="408"/>
      <c r="L39" s="406"/>
      <c r="M39" s="407"/>
      <c r="N39" s="372"/>
      <c r="O39" s="116"/>
      <c r="P39" s="112"/>
      <c r="Q39" s="372"/>
      <c r="R39" s="116"/>
      <c r="S39" s="112"/>
      <c r="T39" s="362"/>
      <c r="U39" s="17"/>
      <c r="V39" s="662"/>
    </row>
    <row r="40" spans="1:27" ht="13.5" customHeight="1" x14ac:dyDescent="0.15">
      <c r="A40" s="739"/>
      <c r="B40" s="729" t="s">
        <v>234</v>
      </c>
      <c r="C40" s="106"/>
      <c r="D40" s="107">
        <v>0</v>
      </c>
      <c r="E40" s="183"/>
      <c r="F40" s="351"/>
      <c r="G40" s="336"/>
      <c r="H40" s="337"/>
      <c r="I40" s="351"/>
      <c r="J40" s="343"/>
      <c r="K40" s="337"/>
      <c r="L40" s="351" t="s">
        <v>139</v>
      </c>
      <c r="M40" s="336">
        <v>40</v>
      </c>
      <c r="N40" s="183"/>
      <c r="O40" s="106"/>
      <c r="P40" s="107">
        <v>0</v>
      </c>
      <c r="Q40" s="183"/>
      <c r="R40" s="106"/>
      <c r="S40" s="107">
        <v>0</v>
      </c>
      <c r="T40" s="183"/>
      <c r="U40" s="17"/>
      <c r="V40" s="662"/>
    </row>
    <row r="41" spans="1:27" ht="13.5" customHeight="1" x14ac:dyDescent="0.15">
      <c r="A41" s="739"/>
      <c r="B41" s="730"/>
      <c r="C41" s="106"/>
      <c r="D41" s="107">
        <v>0</v>
      </c>
      <c r="E41" s="183"/>
      <c r="F41" s="351"/>
      <c r="G41" s="343"/>
      <c r="H41" s="337"/>
      <c r="I41" s="351"/>
      <c r="J41" s="336"/>
      <c r="K41" s="337"/>
      <c r="L41" s="351" t="s">
        <v>594</v>
      </c>
      <c r="M41" s="336">
        <v>610</v>
      </c>
      <c r="N41" s="183"/>
      <c r="O41" s="106"/>
      <c r="P41" s="107">
        <v>0</v>
      </c>
      <c r="Q41" s="183"/>
      <c r="R41" s="106"/>
      <c r="S41" s="107">
        <v>0</v>
      </c>
      <c r="T41" s="183"/>
      <c r="U41" s="17"/>
      <c r="V41" s="662"/>
    </row>
    <row r="42" spans="1:27" ht="13.5" customHeight="1" x14ac:dyDescent="0.15">
      <c r="A42" s="739"/>
      <c r="B42" s="730"/>
      <c r="C42" s="106"/>
      <c r="D42" s="107">
        <v>0</v>
      </c>
      <c r="E42" s="183"/>
      <c r="F42" s="351"/>
      <c r="G42" s="336"/>
      <c r="H42" s="337"/>
      <c r="I42" s="480" t="s">
        <v>595</v>
      </c>
      <c r="J42" s="343">
        <v>110</v>
      </c>
      <c r="K42" s="337"/>
      <c r="L42" s="351" t="s">
        <v>140</v>
      </c>
      <c r="M42" s="343">
        <v>40</v>
      </c>
      <c r="N42" s="183"/>
      <c r="O42" s="106"/>
      <c r="P42" s="107">
        <v>0</v>
      </c>
      <c r="Q42" s="183"/>
      <c r="R42" s="106"/>
      <c r="S42" s="107">
        <v>0</v>
      </c>
      <c r="T42" s="183"/>
      <c r="U42" s="17"/>
      <c r="V42" s="662"/>
    </row>
    <row r="43" spans="1:27" ht="13.5" customHeight="1" x14ac:dyDescent="0.15">
      <c r="A43" s="739"/>
      <c r="B43" s="731"/>
      <c r="C43" s="106"/>
      <c r="D43" s="107">
        <v>0</v>
      </c>
      <c r="E43" s="183"/>
      <c r="F43" s="106"/>
      <c r="G43" s="107">
        <v>0</v>
      </c>
      <c r="H43" s="183"/>
      <c r="I43" s="106"/>
      <c r="J43" s="107">
        <v>0</v>
      </c>
      <c r="K43" s="183"/>
      <c r="L43" s="106"/>
      <c r="M43" s="107">
        <v>0</v>
      </c>
      <c r="N43" s="183"/>
      <c r="O43" s="106"/>
      <c r="P43" s="107">
        <v>0</v>
      </c>
      <c r="Q43" s="183"/>
      <c r="R43" s="106"/>
      <c r="S43" s="107">
        <v>0</v>
      </c>
      <c r="T43" s="183"/>
      <c r="U43" s="17"/>
      <c r="V43" s="662"/>
    </row>
    <row r="44" spans="1:27" ht="13.5" customHeight="1" x14ac:dyDescent="0.15">
      <c r="A44" s="739"/>
      <c r="B44" s="284">
        <f>SUM(D44,G44,J44,M44,P44,S44)</f>
        <v>800</v>
      </c>
      <c r="C44" s="217"/>
      <c r="D44" s="110">
        <f>SUM(D40:D43)</f>
        <v>0</v>
      </c>
      <c r="E44" s="360">
        <f>SUM(E40:E43)</f>
        <v>0</v>
      </c>
      <c r="F44" s="111" t="s">
        <v>112</v>
      </c>
      <c r="G44" s="110">
        <f>SUM(G40:G43)</f>
        <v>0</v>
      </c>
      <c r="H44" s="360">
        <f>SUM(H40:H43)</f>
        <v>0</v>
      </c>
      <c r="I44" s="111" t="s">
        <v>112</v>
      </c>
      <c r="J44" s="110">
        <f>SUM(J40:J43)</f>
        <v>110</v>
      </c>
      <c r="K44" s="360">
        <f>SUM(K40:K43)</f>
        <v>0</v>
      </c>
      <c r="L44" s="111" t="s">
        <v>112</v>
      </c>
      <c r="M44" s="110">
        <f>SUM(M40:M43)</f>
        <v>690</v>
      </c>
      <c r="N44" s="360">
        <f>SUM(N40:N43)</f>
        <v>0</v>
      </c>
      <c r="O44" s="217"/>
      <c r="P44" s="110"/>
      <c r="Q44" s="360"/>
      <c r="R44" s="217"/>
      <c r="S44" s="110"/>
      <c r="T44" s="360"/>
      <c r="U44" s="17"/>
      <c r="V44" s="662"/>
    </row>
    <row r="45" spans="1:27" ht="13.5" customHeight="1" x14ac:dyDescent="0.15">
      <c r="A45" s="739"/>
      <c r="B45" s="282"/>
      <c r="C45" s="406"/>
      <c r="D45" s="407"/>
      <c r="E45" s="408"/>
      <c r="F45" s="406"/>
      <c r="G45" s="407"/>
      <c r="H45" s="408"/>
      <c r="I45" s="406"/>
      <c r="J45" s="407"/>
      <c r="K45" s="408"/>
      <c r="L45" s="406"/>
      <c r="M45" s="407"/>
      <c r="N45" s="408"/>
      <c r="O45" s="116"/>
      <c r="P45" s="112"/>
      <c r="Q45" s="372"/>
      <c r="R45" s="116"/>
      <c r="S45" s="112"/>
      <c r="T45" s="362"/>
      <c r="U45" s="17"/>
      <c r="V45" s="662"/>
      <c r="Y45" s="19"/>
      <c r="Z45" s="19"/>
      <c r="AA45" s="19"/>
    </row>
    <row r="46" spans="1:27" ht="13.5" customHeight="1" x14ac:dyDescent="0.15">
      <c r="A46" s="739"/>
      <c r="B46" s="285"/>
      <c r="C46" s="351"/>
      <c r="D46" s="343">
        <v>0</v>
      </c>
      <c r="E46" s="337"/>
      <c r="F46" s="351"/>
      <c r="G46" s="343"/>
      <c r="H46" s="337"/>
      <c r="I46" s="351" t="s">
        <v>613</v>
      </c>
      <c r="J46" s="343">
        <v>140</v>
      </c>
      <c r="K46" s="337"/>
      <c r="L46" s="351"/>
      <c r="M46" s="343">
        <v>0</v>
      </c>
      <c r="N46" s="337"/>
      <c r="O46" s="106"/>
      <c r="P46" s="107">
        <v>0</v>
      </c>
      <c r="Q46" s="183"/>
      <c r="R46" s="106"/>
      <c r="S46" s="107"/>
      <c r="T46" s="183"/>
      <c r="U46" s="17"/>
      <c r="V46" s="662"/>
      <c r="Y46" s="19"/>
      <c r="Z46" s="19"/>
      <c r="AA46" s="19"/>
    </row>
    <row r="47" spans="1:27" ht="13.5" customHeight="1" x14ac:dyDescent="0.15">
      <c r="A47" s="739"/>
      <c r="B47" s="267" t="s">
        <v>152</v>
      </c>
      <c r="C47" s="351"/>
      <c r="D47" s="343">
        <v>0</v>
      </c>
      <c r="E47" s="337"/>
      <c r="F47" s="351"/>
      <c r="G47" s="343">
        <v>0</v>
      </c>
      <c r="H47" s="337"/>
      <c r="I47" s="351" t="s">
        <v>612</v>
      </c>
      <c r="J47" s="343">
        <v>260</v>
      </c>
      <c r="K47" s="337"/>
      <c r="L47" s="351"/>
      <c r="M47" s="343">
        <v>0</v>
      </c>
      <c r="N47" s="337"/>
      <c r="O47" s="106"/>
      <c r="P47" s="107">
        <v>0</v>
      </c>
      <c r="Q47" s="183"/>
      <c r="R47" s="106"/>
      <c r="S47" s="107">
        <v>0</v>
      </c>
      <c r="T47" s="183"/>
      <c r="U47" s="17"/>
      <c r="V47" s="662"/>
      <c r="Y47" s="19"/>
      <c r="Z47" s="19"/>
      <c r="AA47" s="19"/>
    </row>
    <row r="48" spans="1:27" ht="13.5" customHeight="1" x14ac:dyDescent="0.15">
      <c r="A48" s="739"/>
      <c r="B48" s="286"/>
      <c r="C48" s="351"/>
      <c r="D48" s="343">
        <v>0</v>
      </c>
      <c r="E48" s="337"/>
      <c r="F48" s="351"/>
      <c r="G48" s="343">
        <v>0</v>
      </c>
      <c r="H48" s="337"/>
      <c r="I48" s="351"/>
      <c r="J48" s="343">
        <v>0</v>
      </c>
      <c r="K48" s="337"/>
      <c r="L48" s="351"/>
      <c r="M48" s="343">
        <v>0</v>
      </c>
      <c r="N48" s="337"/>
      <c r="O48" s="106"/>
      <c r="P48" s="107">
        <v>0</v>
      </c>
      <c r="Q48" s="183"/>
      <c r="R48" s="106"/>
      <c r="S48" s="107">
        <v>0</v>
      </c>
      <c r="T48" s="183"/>
      <c r="U48" s="17"/>
      <c r="V48" s="662"/>
      <c r="Y48" s="19"/>
      <c r="Z48" s="19"/>
      <c r="AA48" s="19"/>
    </row>
    <row r="49" spans="1:27" ht="13.5" customHeight="1" x14ac:dyDescent="0.15">
      <c r="A49" s="739"/>
      <c r="B49" s="284">
        <f>SUM(D49,G49,J49,M49,P49,S49)</f>
        <v>400</v>
      </c>
      <c r="C49" s="404"/>
      <c r="D49" s="334"/>
      <c r="E49" s="405"/>
      <c r="F49" s="404" t="s">
        <v>112</v>
      </c>
      <c r="G49" s="334">
        <f>SUM(G46:G48)</f>
        <v>0</v>
      </c>
      <c r="H49" s="405">
        <f>SUM(H46:H48)</f>
        <v>0</v>
      </c>
      <c r="I49" s="404" t="s">
        <v>112</v>
      </c>
      <c r="J49" s="334">
        <f>SUM(J46:J48)</f>
        <v>400</v>
      </c>
      <c r="K49" s="405">
        <f>SUM(K46:K48)</f>
        <v>0</v>
      </c>
      <c r="L49" s="404" t="s">
        <v>112</v>
      </c>
      <c r="M49" s="334">
        <f>SUM(M46:M48)</f>
        <v>0</v>
      </c>
      <c r="N49" s="405">
        <f>SUM(N46:N48)</f>
        <v>0</v>
      </c>
      <c r="O49" s="217"/>
      <c r="P49" s="110"/>
      <c r="Q49" s="360"/>
      <c r="R49" s="111"/>
      <c r="S49" s="110">
        <f>SUM(S46:S48)</f>
        <v>0</v>
      </c>
      <c r="T49" s="360">
        <f>SUM(T46:T48)</f>
        <v>0</v>
      </c>
      <c r="U49" s="17"/>
      <c r="V49" s="662"/>
      <c r="Y49" s="19"/>
      <c r="Z49" s="19"/>
      <c r="AA49" s="19"/>
    </row>
    <row r="50" spans="1:27" ht="13.5" customHeight="1" x14ac:dyDescent="0.15">
      <c r="A50" s="739"/>
      <c r="B50" s="282"/>
      <c r="C50" s="218"/>
      <c r="D50" s="112"/>
      <c r="E50" s="372"/>
      <c r="F50" s="218"/>
      <c r="G50" s="112"/>
      <c r="H50" s="372"/>
      <c r="I50" s="218"/>
      <c r="J50" s="112"/>
      <c r="K50" s="372"/>
      <c r="L50" s="218"/>
      <c r="M50" s="112"/>
      <c r="N50" s="372"/>
      <c r="O50" s="116"/>
      <c r="P50" s="112"/>
      <c r="Q50" s="372"/>
      <c r="R50" s="116"/>
      <c r="S50" s="112"/>
      <c r="T50" s="376"/>
      <c r="U50" s="17"/>
      <c r="V50" s="662"/>
      <c r="Y50" s="19"/>
      <c r="Z50" s="19"/>
      <c r="AA50" s="19"/>
    </row>
    <row r="51" spans="1:27" ht="13.5" customHeight="1" x14ac:dyDescent="0.15">
      <c r="A51" s="739"/>
      <c r="B51" s="267" t="s">
        <v>488</v>
      </c>
      <c r="C51" s="351" t="s">
        <v>412</v>
      </c>
      <c r="D51" s="336">
        <v>130</v>
      </c>
      <c r="E51" s="337"/>
      <c r="F51" s="351"/>
      <c r="G51" s="343">
        <v>0</v>
      </c>
      <c r="H51" s="337"/>
      <c r="I51" s="351"/>
      <c r="J51" s="343"/>
      <c r="K51" s="337"/>
      <c r="L51" s="351"/>
      <c r="M51" s="343">
        <v>0</v>
      </c>
      <c r="N51" s="337"/>
      <c r="O51" s="351"/>
      <c r="P51" s="343">
        <v>0</v>
      </c>
      <c r="Q51" s="337"/>
      <c r="R51" s="106"/>
      <c r="S51" s="107">
        <v>0</v>
      </c>
      <c r="T51" s="183"/>
      <c r="U51" s="17"/>
      <c r="V51" s="662"/>
    </row>
    <row r="52" spans="1:27" ht="13.5" customHeight="1" x14ac:dyDescent="0.15">
      <c r="A52" s="739"/>
      <c r="B52" s="267" t="s">
        <v>487</v>
      </c>
      <c r="C52" s="351"/>
      <c r="D52" s="336"/>
      <c r="E52" s="337"/>
      <c r="F52" s="351"/>
      <c r="G52" s="343">
        <v>0</v>
      </c>
      <c r="H52" s="337"/>
      <c r="I52" s="351"/>
      <c r="J52" s="343"/>
      <c r="K52" s="337"/>
      <c r="L52" s="351"/>
      <c r="M52" s="343">
        <v>0</v>
      </c>
      <c r="N52" s="337"/>
      <c r="O52" s="351"/>
      <c r="P52" s="343">
        <v>0</v>
      </c>
      <c r="Q52" s="337"/>
      <c r="R52" s="106"/>
      <c r="S52" s="107">
        <v>0</v>
      </c>
      <c r="T52" s="183"/>
      <c r="U52" s="17"/>
      <c r="V52" s="662"/>
    </row>
    <row r="53" spans="1:27" ht="13.5" customHeight="1" x14ac:dyDescent="0.15">
      <c r="A53" s="739"/>
      <c r="B53" s="450"/>
      <c r="C53" s="351" t="s">
        <v>413</v>
      </c>
      <c r="D53" s="336">
        <v>70</v>
      </c>
      <c r="E53" s="337"/>
      <c r="F53" s="351"/>
      <c r="G53" s="343">
        <v>0</v>
      </c>
      <c r="H53" s="337"/>
      <c r="I53" s="351" t="s">
        <v>425</v>
      </c>
      <c r="J53" s="343">
        <v>90</v>
      </c>
      <c r="K53" s="337"/>
      <c r="L53" s="351"/>
      <c r="M53" s="343">
        <v>0</v>
      </c>
      <c r="N53" s="337"/>
      <c r="O53" s="351"/>
      <c r="P53" s="343">
        <v>0</v>
      </c>
      <c r="Q53" s="337"/>
      <c r="R53" s="106"/>
      <c r="S53" s="107">
        <v>0</v>
      </c>
      <c r="T53" s="183"/>
      <c r="U53" s="17"/>
      <c r="V53" s="662"/>
    </row>
    <row r="54" spans="1:27" ht="13.5" customHeight="1" x14ac:dyDescent="0.15">
      <c r="A54" s="739"/>
      <c r="B54" s="450"/>
      <c r="C54" s="351" t="s">
        <v>414</v>
      </c>
      <c r="D54" s="336">
        <v>140</v>
      </c>
      <c r="E54" s="337"/>
      <c r="F54" s="351"/>
      <c r="G54" s="343">
        <v>0</v>
      </c>
      <c r="H54" s="337"/>
      <c r="I54" s="351"/>
      <c r="J54" s="343">
        <v>0</v>
      </c>
      <c r="K54" s="337"/>
      <c r="L54" s="351"/>
      <c r="M54" s="343">
        <v>0</v>
      </c>
      <c r="N54" s="337"/>
      <c r="O54" s="351"/>
      <c r="P54" s="343">
        <v>0</v>
      </c>
      <c r="Q54" s="337"/>
      <c r="R54" s="106"/>
      <c r="S54" s="107">
        <v>0</v>
      </c>
      <c r="T54" s="183"/>
      <c r="U54" s="17"/>
      <c r="V54" s="662"/>
    </row>
    <row r="55" spans="1:27" ht="13.5" customHeight="1" x14ac:dyDescent="0.15">
      <c r="A55" s="739"/>
      <c r="B55" s="450"/>
      <c r="C55" s="351" t="s">
        <v>415</v>
      </c>
      <c r="D55" s="336">
        <v>370</v>
      </c>
      <c r="E55" s="337"/>
      <c r="F55" s="351"/>
      <c r="G55" s="343">
        <v>0</v>
      </c>
      <c r="H55" s="337"/>
      <c r="I55" s="351"/>
      <c r="J55" s="343">
        <v>0</v>
      </c>
      <c r="K55" s="337"/>
      <c r="L55" s="351"/>
      <c r="M55" s="343">
        <v>0</v>
      </c>
      <c r="N55" s="337"/>
      <c r="O55" s="351"/>
      <c r="P55" s="343">
        <v>0</v>
      </c>
      <c r="Q55" s="337"/>
      <c r="R55" s="106"/>
      <c r="S55" s="107">
        <v>0</v>
      </c>
      <c r="T55" s="183"/>
      <c r="U55" s="17"/>
      <c r="V55" s="662"/>
    </row>
    <row r="56" spans="1:27" ht="13.5" customHeight="1" thickBot="1" x14ac:dyDescent="0.2">
      <c r="A56" s="740"/>
      <c r="B56" s="284">
        <f>SUM(D56,G56,J56,M56,P56,S56)</f>
        <v>800</v>
      </c>
      <c r="C56" s="404" t="s">
        <v>112</v>
      </c>
      <c r="D56" s="334">
        <f>SUM(D51:D55)</f>
        <v>710</v>
      </c>
      <c r="E56" s="405">
        <f>SUM(E51:E55)</f>
        <v>0</v>
      </c>
      <c r="F56" s="404" t="s">
        <v>112</v>
      </c>
      <c r="G56" s="334">
        <f>SUM(G51:G55)</f>
        <v>0</v>
      </c>
      <c r="H56" s="405">
        <f>SUM(H51:H55)</f>
        <v>0</v>
      </c>
      <c r="I56" s="404" t="s">
        <v>112</v>
      </c>
      <c r="J56" s="334">
        <f>SUM(J51:J55)</f>
        <v>90</v>
      </c>
      <c r="K56" s="405">
        <f>SUM(K51:K55)</f>
        <v>0</v>
      </c>
      <c r="L56" s="404" t="s">
        <v>112</v>
      </c>
      <c r="M56" s="334">
        <f>SUM(M51:M55)</f>
        <v>0</v>
      </c>
      <c r="N56" s="405">
        <f>SUM(N51:N55)</f>
        <v>0</v>
      </c>
      <c r="O56" s="352"/>
      <c r="P56" s="350">
        <v>0</v>
      </c>
      <c r="Q56" s="345"/>
      <c r="R56" s="117"/>
      <c r="S56" s="118">
        <v>0</v>
      </c>
      <c r="T56" s="358"/>
      <c r="U56" s="17"/>
      <c r="V56" s="662"/>
    </row>
    <row r="57" spans="1:27" ht="13.5" customHeight="1" x14ac:dyDescent="0.15">
      <c r="A57" s="70"/>
      <c r="B57" s="71"/>
      <c r="C57" s="210"/>
      <c r="D57" s="211"/>
      <c r="E57" s="363"/>
      <c r="F57" s="210"/>
      <c r="G57" s="211"/>
      <c r="H57" s="363"/>
      <c r="I57" s="210"/>
      <c r="J57" s="211"/>
      <c r="K57" s="363"/>
      <c r="L57" s="210"/>
      <c r="M57" s="211"/>
      <c r="N57" s="363"/>
      <c r="O57" s="210"/>
      <c r="P57" s="211"/>
      <c r="Q57" s="363"/>
      <c r="R57" s="210"/>
      <c r="S57" s="211"/>
      <c r="T57" s="371"/>
      <c r="U57" s="17"/>
      <c r="V57" s="662"/>
      <c r="Y57" s="19"/>
      <c r="Z57" s="19"/>
      <c r="AA57" s="19"/>
    </row>
    <row r="58" spans="1:27" ht="13.5" customHeight="1" thickBot="1" x14ac:dyDescent="0.2">
      <c r="A58" s="676">
        <f>SUM(D58,G58,J58,M58,P58,S58)</f>
        <v>37590</v>
      </c>
      <c r="B58" s="678"/>
      <c r="C58" s="202" t="s">
        <v>181</v>
      </c>
      <c r="D58" s="203">
        <f>SUM(D18,D23,D28,D33,D38,D44,D49,D56)</f>
        <v>710</v>
      </c>
      <c r="E58" s="357">
        <f>SUM(E18,E23,E28,E33,E38,E44,E49,E56)</f>
        <v>0</v>
      </c>
      <c r="F58" s="202" t="s">
        <v>181</v>
      </c>
      <c r="G58" s="203">
        <f t="shared" ref="G58:H58" si="0">SUM(G18,G23,G28,G33,G38,G44,G49,G56)</f>
        <v>14040</v>
      </c>
      <c r="H58" s="357">
        <f t="shared" si="0"/>
        <v>0</v>
      </c>
      <c r="I58" s="202" t="s">
        <v>181</v>
      </c>
      <c r="J58" s="203">
        <f t="shared" ref="J58:K58" si="1">SUM(J18,J23,J28,J33,J38,J44,J49,J56)</f>
        <v>13640</v>
      </c>
      <c r="K58" s="357">
        <f t="shared" si="1"/>
        <v>0</v>
      </c>
      <c r="L58" s="202" t="s">
        <v>181</v>
      </c>
      <c r="M58" s="203">
        <f t="shared" ref="M58:N58" si="2">SUM(M18,M23,M28,M33,M38,M44,M49,M56)</f>
        <v>9200</v>
      </c>
      <c r="N58" s="357">
        <f t="shared" si="2"/>
        <v>0</v>
      </c>
      <c r="O58" s="202"/>
      <c r="P58" s="203"/>
      <c r="Q58" s="357"/>
      <c r="R58" s="202"/>
      <c r="S58" s="203"/>
      <c r="T58" s="357"/>
      <c r="U58" s="17"/>
      <c r="V58" s="662"/>
    </row>
    <row r="59" spans="1:27" ht="13.5" customHeight="1" x14ac:dyDescent="0.15">
      <c r="A59" s="23"/>
      <c r="B59" s="23"/>
      <c r="C59" s="24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28"/>
      <c r="S59" s="25"/>
      <c r="T59" s="25"/>
    </row>
    <row r="60" spans="1:27" ht="17.25" customHeight="1" x14ac:dyDescent="0.15">
      <c r="A60" s="26"/>
      <c r="B60" s="26"/>
      <c r="C60" s="95" t="s">
        <v>114</v>
      </c>
      <c r="D60" s="19"/>
      <c r="E60" s="382" t="s">
        <v>638</v>
      </c>
      <c r="F60" s="382">
        <f>$M$3*0.3</f>
        <v>0</v>
      </c>
      <c r="G60" s="19"/>
      <c r="H60" s="391" t="s">
        <v>642</v>
      </c>
      <c r="I60" s="390">
        <f>山口1!$K$53</f>
        <v>0</v>
      </c>
      <c r="J60" s="19"/>
      <c r="K60" s="19"/>
      <c r="L60" s="19"/>
      <c r="M60" s="19"/>
      <c r="N60" s="19"/>
      <c r="O60" s="19"/>
      <c r="P60" s="19"/>
      <c r="R60" s="49" t="str">
        <f>市郡別!T92</f>
        <v>(R7.4月)</v>
      </c>
      <c r="S60" s="19"/>
    </row>
    <row r="61" spans="1:27" ht="13.5" customHeight="1" x14ac:dyDescent="0.15"/>
    <row r="62" spans="1:27" ht="13.5" customHeight="1" x14ac:dyDescent="0.15"/>
    <row r="63" spans="1:27" ht="13.5" customHeight="1" x14ac:dyDescent="0.15"/>
    <row r="64" spans="1:27" ht="13.5" customHeight="1" x14ac:dyDescent="0.15"/>
    <row r="65" ht="13.5" customHeight="1" x14ac:dyDescent="0.15"/>
    <row r="66" ht="13.5" customHeight="1" x14ac:dyDescent="0.15"/>
    <row r="67" ht="13.5" customHeight="1" x14ac:dyDescent="0.15"/>
  </sheetData>
  <mergeCells count="19">
    <mergeCell ref="Q2:S5"/>
    <mergeCell ref="T2:T5"/>
    <mergeCell ref="M3:N5"/>
    <mergeCell ref="L2:L5"/>
    <mergeCell ref="V15:V58"/>
    <mergeCell ref="A58:B58"/>
    <mergeCell ref="B10:B17"/>
    <mergeCell ref="V9:V13"/>
    <mergeCell ref="B35:B37"/>
    <mergeCell ref="B40:B43"/>
    <mergeCell ref="B30:B32"/>
    <mergeCell ref="B25:B27"/>
    <mergeCell ref="A9:A56"/>
    <mergeCell ref="A7:B8"/>
    <mergeCell ref="A2:F5"/>
    <mergeCell ref="G2:G5"/>
    <mergeCell ref="B20:B22"/>
    <mergeCell ref="O3:P5"/>
    <mergeCell ref="H2:K5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T46:T48 E46:E48 H46:H48 K46:K48 N46:N48 Q46:Q48 E35:E37 E9:E17 T9:T17 Q9:Q17 N9:N17 K9:K17 H9:H17 H20:H22 K20:K22 N20:N22 E20:E22 Q20:Q22 T20:T22 T35:T37 Q35:Q37 N35:N37 K35:K37 H35:H37 Q30:Q32 T40:T43 Q40:Q43 N40:N43 K40:K43 H40:H43 E40:E43 N25:N27 T25:T27 Q25:Q27 K25:K27 H25:H27 E25:E27 T30:T32 E30:E32 H30:H32 K30:K32 N30:N32 N51:N55 E51:E55 H51:H55 K51:K55 Q51:Q56 T51:T56" xr:uid="{00000000-0002-0000-0800-000000000000}">
      <formula1>10</formula1>
      <formula2>D9</formula2>
    </dataValidation>
  </dataValidations>
  <printOptions horizontalCentered="1" verticalCentered="1"/>
  <pageMargins left="0.39370078740157483" right="0.19685039370078741" top="0.31496062992125984" bottom="0.19685039370078741" header="0.19685039370078741" footer="0.19685039370078741"/>
  <pageSetup paperSize="9" scale="73" orientation="landscape" horizontalDpi="4294967292" verticalDpi="196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A63"/>
  <sheetViews>
    <sheetView showZeros="0" zoomScale="96" zoomScaleNormal="96" workbookViewId="0">
      <pane ySplit="8" topLeftCell="A27" activePane="bottomLeft" state="frozen"/>
      <selection activeCell="P31" sqref="P31"/>
      <selection pane="bottomLeft" activeCell="O57" sqref="O57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7" s="6" customFormat="1" ht="16.5" customHeight="1" x14ac:dyDescent="0.15">
      <c r="A1" s="61" t="s">
        <v>0</v>
      </c>
      <c r="B1" s="62"/>
      <c r="C1" s="62"/>
      <c r="D1" s="62"/>
      <c r="E1" s="62"/>
      <c r="F1" s="62"/>
      <c r="G1" s="63"/>
      <c r="H1" s="62" t="s">
        <v>1</v>
      </c>
      <c r="I1" s="62"/>
      <c r="J1" s="62"/>
      <c r="K1" s="63"/>
      <c r="L1" s="64" t="s">
        <v>2</v>
      </c>
      <c r="M1" s="62" t="s">
        <v>31</v>
      </c>
      <c r="N1" s="62"/>
      <c r="O1" s="62"/>
      <c r="P1" s="63"/>
      <c r="Q1" s="62" t="s">
        <v>3</v>
      </c>
      <c r="R1" s="62"/>
      <c r="S1" s="65"/>
      <c r="T1" s="66" t="s">
        <v>26</v>
      </c>
    </row>
    <row r="2" spans="1:27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49" t="s">
        <v>10</v>
      </c>
      <c r="H2" s="613" t="str">
        <f>市郡別!H4</f>
        <v>　</v>
      </c>
      <c r="I2" s="613"/>
      <c r="J2" s="613"/>
      <c r="K2" s="614"/>
      <c r="L2" s="646" t="str">
        <f>市郡別!L4</f>
        <v>　</v>
      </c>
      <c r="M2" s="4" t="s">
        <v>12</v>
      </c>
      <c r="N2" s="5"/>
      <c r="O2" s="4" t="s">
        <v>13</v>
      </c>
      <c r="P2" s="45"/>
      <c r="Q2" s="637" t="str">
        <f>市郡別!Q4</f>
        <v>　</v>
      </c>
      <c r="R2" s="638"/>
      <c r="S2" s="639"/>
      <c r="T2" s="622" t="str">
        <f>市郡別!T4</f>
        <v>　</v>
      </c>
    </row>
    <row r="3" spans="1:27" ht="13.5" customHeight="1" x14ac:dyDescent="0.15">
      <c r="A3" s="658"/>
      <c r="B3" s="659"/>
      <c r="C3" s="659"/>
      <c r="D3" s="659"/>
      <c r="E3" s="659"/>
      <c r="F3" s="659"/>
      <c r="G3" s="650"/>
      <c r="H3" s="615"/>
      <c r="I3" s="615"/>
      <c r="J3" s="615"/>
      <c r="K3" s="616"/>
      <c r="L3" s="647"/>
      <c r="M3" s="625">
        <f>SUM(E54,H54,K54,N54,Q54,T54)</f>
        <v>0</v>
      </c>
      <c r="N3" s="626"/>
      <c r="O3" s="631">
        <f>SUM(山口1!N3,山口2!M3,山口3!M3,山口4!M3,山口5!M3,山口6!M3,山口7!M3,山口8!M3,山口9!M3,山口10!M3,宇部日報【夕刊】!M3)</f>
        <v>0</v>
      </c>
      <c r="P3" s="632"/>
      <c r="Q3" s="640"/>
      <c r="R3" s="641"/>
      <c r="S3" s="642"/>
      <c r="T3" s="623"/>
    </row>
    <row r="4" spans="1:27" ht="13.5" customHeight="1" x14ac:dyDescent="0.15">
      <c r="A4" s="658"/>
      <c r="B4" s="659"/>
      <c r="C4" s="659"/>
      <c r="D4" s="659"/>
      <c r="E4" s="659"/>
      <c r="F4" s="659"/>
      <c r="G4" s="650"/>
      <c r="H4" s="615"/>
      <c r="I4" s="615"/>
      <c r="J4" s="615"/>
      <c r="K4" s="616"/>
      <c r="L4" s="647"/>
      <c r="M4" s="627"/>
      <c r="N4" s="628"/>
      <c r="O4" s="633"/>
      <c r="P4" s="634"/>
      <c r="Q4" s="640"/>
      <c r="R4" s="641"/>
      <c r="S4" s="642"/>
      <c r="T4" s="623"/>
    </row>
    <row r="5" spans="1:27" ht="13.5" customHeight="1" thickBot="1" x14ac:dyDescent="0.2">
      <c r="A5" s="660"/>
      <c r="B5" s="661"/>
      <c r="C5" s="661"/>
      <c r="D5" s="661"/>
      <c r="E5" s="661"/>
      <c r="F5" s="661"/>
      <c r="G5" s="651"/>
      <c r="H5" s="617"/>
      <c r="I5" s="617"/>
      <c r="J5" s="617"/>
      <c r="K5" s="618"/>
      <c r="L5" s="648"/>
      <c r="M5" s="629"/>
      <c r="N5" s="630"/>
      <c r="O5" s="635"/>
      <c r="P5" s="636"/>
      <c r="Q5" s="643"/>
      <c r="R5" s="644"/>
      <c r="S5" s="645"/>
      <c r="T5" s="624"/>
    </row>
    <row r="6" spans="1:27" ht="7.5" customHeight="1" thickBot="1" x14ac:dyDescent="0.2"/>
    <row r="7" spans="1:27" s="15" customFormat="1" ht="18" customHeight="1" thickBot="1" x14ac:dyDescent="0.2">
      <c r="A7" s="652" t="s">
        <v>11</v>
      </c>
      <c r="B7" s="653"/>
      <c r="C7" s="7" t="s">
        <v>33</v>
      </c>
      <c r="D7" s="8"/>
      <c r="E7" s="8"/>
      <c r="F7" s="7" t="s">
        <v>4</v>
      </c>
      <c r="G7" s="8"/>
      <c r="H7" s="9"/>
      <c r="I7" s="10" t="s">
        <v>5</v>
      </c>
      <c r="J7" s="8"/>
      <c r="K7" s="11"/>
      <c r="L7" s="12" t="s">
        <v>6</v>
      </c>
      <c r="M7" s="8"/>
      <c r="N7" s="9"/>
      <c r="O7" s="67"/>
      <c r="P7" s="68"/>
      <c r="Q7" s="69"/>
      <c r="R7" s="12"/>
      <c r="S7" s="8"/>
      <c r="T7" s="13"/>
      <c r="U7" s="14"/>
    </row>
    <row r="8" spans="1:27" ht="15.75" customHeight="1" x14ac:dyDescent="0.15">
      <c r="A8" s="654"/>
      <c r="B8" s="655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7" ht="13.5" customHeight="1" x14ac:dyDescent="0.15">
      <c r="A9" s="741" t="s">
        <v>70</v>
      </c>
      <c r="B9" s="742"/>
      <c r="C9" s="351"/>
      <c r="D9" s="343">
        <v>0</v>
      </c>
      <c r="E9" s="337"/>
      <c r="F9" s="351" t="s">
        <v>515</v>
      </c>
      <c r="G9" s="336">
        <v>1070</v>
      </c>
      <c r="H9" s="337"/>
      <c r="I9" s="351" t="s">
        <v>392</v>
      </c>
      <c r="J9" s="343">
        <v>1100</v>
      </c>
      <c r="K9" s="337"/>
      <c r="L9" s="351" t="s">
        <v>566</v>
      </c>
      <c r="M9" s="343">
        <v>750</v>
      </c>
      <c r="N9" s="337"/>
      <c r="O9" s="106"/>
      <c r="P9" s="107">
        <v>0</v>
      </c>
      <c r="Q9" s="183"/>
      <c r="R9" s="106"/>
      <c r="S9" s="107"/>
      <c r="T9" s="183"/>
      <c r="U9" s="17"/>
      <c r="V9" s="662" t="s">
        <v>187</v>
      </c>
    </row>
    <row r="10" spans="1:27" ht="13.5" customHeight="1" x14ac:dyDescent="0.15">
      <c r="A10" s="743"/>
      <c r="B10" s="744"/>
      <c r="C10" s="351"/>
      <c r="D10" s="343">
        <v>0</v>
      </c>
      <c r="E10" s="337"/>
      <c r="F10" s="351" t="s">
        <v>385</v>
      </c>
      <c r="G10" s="343">
        <v>1150</v>
      </c>
      <c r="H10" s="337"/>
      <c r="I10" s="351" t="s">
        <v>393</v>
      </c>
      <c r="J10" s="343">
        <v>2130</v>
      </c>
      <c r="K10" s="337"/>
      <c r="L10" s="351"/>
      <c r="M10" s="343"/>
      <c r="N10" s="337"/>
      <c r="O10" s="106"/>
      <c r="P10" s="107">
        <v>0</v>
      </c>
      <c r="Q10" s="183"/>
      <c r="R10" s="106"/>
      <c r="S10" s="107"/>
      <c r="T10" s="183"/>
      <c r="U10" s="17"/>
      <c r="V10" s="662"/>
    </row>
    <row r="11" spans="1:27" ht="13.5" customHeight="1" x14ac:dyDescent="0.15">
      <c r="A11" s="743"/>
      <c r="B11" s="744"/>
      <c r="C11" s="351"/>
      <c r="D11" s="343">
        <v>0</v>
      </c>
      <c r="E11" s="337"/>
      <c r="F11" s="351" t="s">
        <v>386</v>
      </c>
      <c r="G11" s="343">
        <v>1460</v>
      </c>
      <c r="H11" s="337"/>
      <c r="I11" s="351" t="s">
        <v>394</v>
      </c>
      <c r="J11" s="343">
        <v>1340</v>
      </c>
      <c r="K11" s="337"/>
      <c r="L11" s="351" t="s">
        <v>563</v>
      </c>
      <c r="M11" s="336">
        <v>1000</v>
      </c>
      <c r="N11" s="337"/>
      <c r="O11" s="106"/>
      <c r="P11" s="107">
        <v>0</v>
      </c>
      <c r="Q11" s="183"/>
      <c r="R11" s="106"/>
      <c r="S11" s="107"/>
      <c r="T11" s="183"/>
      <c r="U11" s="17"/>
      <c r="V11" s="662"/>
    </row>
    <row r="12" spans="1:27" ht="13.5" customHeight="1" x14ac:dyDescent="0.15">
      <c r="A12" s="743"/>
      <c r="B12" s="744"/>
      <c r="C12" s="351"/>
      <c r="D12" s="343">
        <v>0</v>
      </c>
      <c r="E12" s="337"/>
      <c r="F12" s="351"/>
      <c r="G12" s="343"/>
      <c r="H12" s="337"/>
      <c r="I12" s="351" t="s">
        <v>335</v>
      </c>
      <c r="J12" s="343">
        <v>1590</v>
      </c>
      <c r="K12" s="337"/>
      <c r="L12" s="351" t="s">
        <v>397</v>
      </c>
      <c r="M12" s="336">
        <v>1070</v>
      </c>
      <c r="N12" s="337"/>
      <c r="O12" s="106"/>
      <c r="P12" s="107">
        <v>0</v>
      </c>
      <c r="Q12" s="183"/>
      <c r="R12" s="106"/>
      <c r="S12" s="107"/>
      <c r="T12" s="183"/>
      <c r="U12" s="17"/>
      <c r="V12" s="662"/>
    </row>
    <row r="13" spans="1:27" ht="13.5" customHeight="1" x14ac:dyDescent="0.15">
      <c r="A13" s="743"/>
      <c r="B13" s="744"/>
      <c r="C13" s="351"/>
      <c r="D13" s="343">
        <v>0</v>
      </c>
      <c r="E13" s="337"/>
      <c r="F13" s="351" t="s">
        <v>387</v>
      </c>
      <c r="G13" s="343">
        <v>590</v>
      </c>
      <c r="H13" s="337"/>
      <c r="I13" s="351" t="s">
        <v>395</v>
      </c>
      <c r="J13" s="343">
        <v>1210</v>
      </c>
      <c r="K13" s="337"/>
      <c r="L13" s="351"/>
      <c r="M13" s="343"/>
      <c r="N13" s="337"/>
      <c r="O13" s="106"/>
      <c r="P13" s="107">
        <v>0</v>
      </c>
      <c r="Q13" s="183"/>
      <c r="R13" s="106"/>
      <c r="S13" s="107"/>
      <c r="T13" s="183"/>
      <c r="U13" s="17"/>
      <c r="V13" s="662"/>
    </row>
    <row r="14" spans="1:27" ht="13.5" customHeight="1" x14ac:dyDescent="0.15">
      <c r="A14" s="743"/>
      <c r="B14" s="744"/>
      <c r="C14" s="351"/>
      <c r="D14" s="343">
        <v>0</v>
      </c>
      <c r="E14" s="337"/>
      <c r="F14" s="351" t="s">
        <v>388</v>
      </c>
      <c r="G14" s="343">
        <v>1370</v>
      </c>
      <c r="H14" s="337"/>
      <c r="I14" s="351"/>
      <c r="J14" s="343"/>
      <c r="K14" s="337"/>
      <c r="L14" s="351" t="s">
        <v>398</v>
      </c>
      <c r="M14" s="336">
        <v>1120</v>
      </c>
      <c r="N14" s="337"/>
      <c r="O14" s="106"/>
      <c r="P14" s="107">
        <v>0</v>
      </c>
      <c r="Q14" s="183"/>
      <c r="R14" s="106"/>
      <c r="S14" s="107"/>
      <c r="T14" s="183"/>
      <c r="U14" s="17"/>
      <c r="V14" s="662"/>
      <c r="Y14" s="19"/>
      <c r="Z14" s="19"/>
      <c r="AA14" s="19"/>
    </row>
    <row r="15" spans="1:27" ht="13.5" customHeight="1" x14ac:dyDescent="0.15">
      <c r="A15" s="743"/>
      <c r="B15" s="744"/>
      <c r="C15" s="351"/>
      <c r="D15" s="343">
        <v>0</v>
      </c>
      <c r="E15" s="337"/>
      <c r="F15" s="351" t="s">
        <v>520</v>
      </c>
      <c r="G15" s="343">
        <v>1670</v>
      </c>
      <c r="H15" s="337"/>
      <c r="I15" s="351"/>
      <c r="J15" s="343"/>
      <c r="K15" s="337"/>
      <c r="L15" s="351"/>
      <c r="M15" s="343"/>
      <c r="N15" s="337"/>
      <c r="O15" s="106"/>
      <c r="P15" s="107">
        <v>0</v>
      </c>
      <c r="Q15" s="183"/>
      <c r="R15" s="106"/>
      <c r="S15" s="107"/>
      <c r="T15" s="183"/>
      <c r="U15" s="17"/>
      <c r="V15" s="662"/>
      <c r="Y15" s="19"/>
      <c r="Z15" s="19"/>
      <c r="AA15" s="19"/>
    </row>
    <row r="16" spans="1:27" ht="13.5" customHeight="1" x14ac:dyDescent="0.15">
      <c r="A16" s="743"/>
      <c r="B16" s="744"/>
      <c r="C16" s="351"/>
      <c r="D16" s="343">
        <v>0</v>
      </c>
      <c r="E16" s="337"/>
      <c r="F16" s="351"/>
      <c r="G16" s="343"/>
      <c r="H16" s="337"/>
      <c r="I16" s="351" t="s">
        <v>596</v>
      </c>
      <c r="J16" s="343">
        <v>2360</v>
      </c>
      <c r="K16" s="337"/>
      <c r="L16" s="351" t="s">
        <v>399</v>
      </c>
      <c r="M16" s="336">
        <v>880</v>
      </c>
      <c r="N16" s="337"/>
      <c r="O16" s="106"/>
      <c r="P16" s="107">
        <v>0</v>
      </c>
      <c r="Q16" s="183"/>
      <c r="R16" s="106"/>
      <c r="S16" s="107"/>
      <c r="T16" s="183"/>
      <c r="U16" s="17"/>
      <c r="V16" s="662"/>
      <c r="Y16" s="19"/>
      <c r="Z16" s="19"/>
      <c r="AA16" s="19"/>
    </row>
    <row r="17" spans="1:27" ht="13.5" customHeight="1" x14ac:dyDescent="0.15">
      <c r="A17" s="743"/>
      <c r="B17" s="744"/>
      <c r="C17" s="351"/>
      <c r="D17" s="343">
        <v>0</v>
      </c>
      <c r="E17" s="337"/>
      <c r="F17" s="351"/>
      <c r="G17" s="343"/>
      <c r="H17" s="337"/>
      <c r="I17" s="351" t="s">
        <v>388</v>
      </c>
      <c r="J17" s="343">
        <v>910</v>
      </c>
      <c r="K17" s="337"/>
      <c r="L17" s="351" t="s">
        <v>400</v>
      </c>
      <c r="M17" s="336">
        <v>180</v>
      </c>
      <c r="N17" s="337"/>
      <c r="O17" s="106"/>
      <c r="P17" s="107">
        <v>0</v>
      </c>
      <c r="Q17" s="183"/>
      <c r="R17" s="106"/>
      <c r="S17" s="107"/>
      <c r="T17" s="183"/>
      <c r="U17" s="17"/>
      <c r="V17" s="662"/>
    </row>
    <row r="18" spans="1:27" ht="13.5" customHeight="1" x14ac:dyDescent="0.15">
      <c r="A18" s="743"/>
      <c r="B18" s="744"/>
      <c r="C18" s="351"/>
      <c r="D18" s="343">
        <v>0</v>
      </c>
      <c r="E18" s="337"/>
      <c r="F18" s="351"/>
      <c r="G18" s="343"/>
      <c r="H18" s="337"/>
      <c r="I18" s="351"/>
      <c r="J18" s="343"/>
      <c r="K18" s="337"/>
      <c r="L18" s="351" t="s">
        <v>469</v>
      </c>
      <c r="M18" s="343">
        <v>390</v>
      </c>
      <c r="N18" s="337"/>
      <c r="O18" s="106"/>
      <c r="P18" s="107">
        <v>0</v>
      </c>
      <c r="Q18" s="183"/>
      <c r="R18" s="106"/>
      <c r="S18" s="107"/>
      <c r="T18" s="183"/>
      <c r="U18" s="17"/>
      <c r="V18" s="662"/>
    </row>
    <row r="19" spans="1:27" ht="13.5" customHeight="1" x14ac:dyDescent="0.15">
      <c r="A19" s="743"/>
      <c r="B19" s="744"/>
      <c r="C19" s="351"/>
      <c r="D19" s="343">
        <v>0</v>
      </c>
      <c r="E19" s="337"/>
      <c r="F19" s="351" t="s">
        <v>390</v>
      </c>
      <c r="G19" s="343">
        <v>2460</v>
      </c>
      <c r="H19" s="337"/>
      <c r="I19" s="351" t="s">
        <v>389</v>
      </c>
      <c r="J19" s="343">
        <v>830</v>
      </c>
      <c r="K19" s="337"/>
      <c r="L19" s="351" t="s">
        <v>401</v>
      </c>
      <c r="M19" s="336">
        <v>260</v>
      </c>
      <c r="N19" s="337"/>
      <c r="O19" s="106"/>
      <c r="P19" s="107">
        <v>0</v>
      </c>
      <c r="Q19" s="183"/>
      <c r="R19" s="106"/>
      <c r="S19" s="107"/>
      <c r="T19" s="183"/>
      <c r="U19" s="17"/>
      <c r="V19" s="662"/>
    </row>
    <row r="20" spans="1:27" ht="13.5" customHeight="1" x14ac:dyDescent="0.15">
      <c r="A20" s="743"/>
      <c r="B20" s="744"/>
      <c r="C20" s="351"/>
      <c r="D20" s="343">
        <v>0</v>
      </c>
      <c r="E20" s="337"/>
      <c r="F20" s="351"/>
      <c r="G20" s="343"/>
      <c r="H20" s="337"/>
      <c r="I20" s="351" t="s">
        <v>390</v>
      </c>
      <c r="J20" s="343">
        <v>2420</v>
      </c>
      <c r="K20" s="337"/>
      <c r="L20" s="351"/>
      <c r="M20" s="336"/>
      <c r="N20" s="337"/>
      <c r="O20" s="106"/>
      <c r="P20" s="107">
        <v>0</v>
      </c>
      <c r="Q20" s="183"/>
      <c r="R20" s="106"/>
      <c r="S20" s="107"/>
      <c r="T20" s="183"/>
      <c r="U20" s="17"/>
      <c r="V20" s="662"/>
    </row>
    <row r="21" spans="1:27" ht="13.5" customHeight="1" x14ac:dyDescent="0.15">
      <c r="A21" s="743"/>
      <c r="B21" s="744"/>
      <c r="C21" s="351"/>
      <c r="D21" s="343">
        <v>0</v>
      </c>
      <c r="E21" s="337"/>
      <c r="F21" s="351" t="s">
        <v>391</v>
      </c>
      <c r="G21" s="336">
        <v>120</v>
      </c>
      <c r="H21" s="337"/>
      <c r="I21" s="351" t="s">
        <v>396</v>
      </c>
      <c r="J21" s="343">
        <v>1290</v>
      </c>
      <c r="K21" s="337"/>
      <c r="L21" s="351" t="s">
        <v>402</v>
      </c>
      <c r="M21" s="336">
        <v>370</v>
      </c>
      <c r="N21" s="337"/>
      <c r="O21" s="106"/>
      <c r="P21" s="107">
        <v>0</v>
      </c>
      <c r="Q21" s="183"/>
      <c r="R21" s="106"/>
      <c r="S21" s="107">
        <v>0</v>
      </c>
      <c r="T21" s="183"/>
      <c r="U21" s="17"/>
      <c r="V21" s="662"/>
    </row>
    <row r="22" spans="1:27" ht="13.5" customHeight="1" x14ac:dyDescent="0.15">
      <c r="A22" s="743"/>
      <c r="B22" s="744"/>
      <c r="C22" s="351"/>
      <c r="D22" s="343">
        <v>0</v>
      </c>
      <c r="E22" s="337"/>
      <c r="F22" s="351"/>
      <c r="G22" s="343">
        <v>0</v>
      </c>
      <c r="H22" s="337"/>
      <c r="I22" s="351"/>
      <c r="J22" s="343"/>
      <c r="K22" s="337"/>
      <c r="L22" s="351" t="s">
        <v>470</v>
      </c>
      <c r="M22" s="343">
        <v>120</v>
      </c>
      <c r="N22" s="337"/>
      <c r="O22" s="106"/>
      <c r="P22" s="107">
        <v>0</v>
      </c>
      <c r="Q22" s="183"/>
      <c r="R22" s="106"/>
      <c r="S22" s="107">
        <v>0</v>
      </c>
      <c r="T22" s="183"/>
      <c r="U22" s="17"/>
      <c r="V22" s="662"/>
    </row>
    <row r="23" spans="1:27" ht="13.5" customHeight="1" x14ac:dyDescent="0.15">
      <c r="A23" s="287"/>
      <c r="B23" s="288"/>
      <c r="C23" s="351"/>
      <c r="D23" s="343">
        <v>0</v>
      </c>
      <c r="E23" s="337"/>
      <c r="F23" s="351"/>
      <c r="G23" s="343">
        <v>0</v>
      </c>
      <c r="H23" s="337"/>
      <c r="I23" s="351"/>
      <c r="J23" s="343">
        <v>0</v>
      </c>
      <c r="K23" s="337"/>
      <c r="L23" s="351"/>
      <c r="M23" s="343">
        <v>0</v>
      </c>
      <c r="N23" s="337"/>
      <c r="O23" s="106"/>
      <c r="P23" s="107">
        <v>0</v>
      </c>
      <c r="Q23" s="183"/>
      <c r="R23" s="106"/>
      <c r="S23" s="107">
        <v>0</v>
      </c>
      <c r="T23" s="183"/>
      <c r="U23" s="17"/>
      <c r="V23" s="662"/>
    </row>
    <row r="24" spans="1:27" ht="13.5" customHeight="1" thickBot="1" x14ac:dyDescent="0.2">
      <c r="A24" s="619">
        <f>SUM(D24,G24,J24,M24,P24,S24)</f>
        <v>31210</v>
      </c>
      <c r="B24" s="621"/>
      <c r="C24" s="396"/>
      <c r="D24" s="339"/>
      <c r="E24" s="340"/>
      <c r="F24" s="396" t="s">
        <v>45</v>
      </c>
      <c r="G24" s="339">
        <f>SUM(G9:G23)</f>
        <v>9890</v>
      </c>
      <c r="H24" s="340">
        <f>SUM(H9:H23)</f>
        <v>0</v>
      </c>
      <c r="I24" s="396" t="s">
        <v>45</v>
      </c>
      <c r="J24" s="339">
        <f t="shared" ref="J24:K24" si="0">SUM(J9:J23)</f>
        <v>15180</v>
      </c>
      <c r="K24" s="340">
        <f t="shared" si="0"/>
        <v>0</v>
      </c>
      <c r="L24" s="396" t="s">
        <v>45</v>
      </c>
      <c r="M24" s="339">
        <f t="shared" ref="M24:N24" si="1">SUM(M9:M23)</f>
        <v>6140</v>
      </c>
      <c r="N24" s="340">
        <f t="shared" si="1"/>
        <v>0</v>
      </c>
      <c r="O24" s="202"/>
      <c r="P24" s="203"/>
      <c r="Q24" s="357"/>
      <c r="R24" s="202"/>
      <c r="S24" s="203">
        <f>SUM(S9:S23)</f>
        <v>0</v>
      </c>
      <c r="T24" s="357">
        <f>SUM(T9:T23)</f>
        <v>0</v>
      </c>
      <c r="U24" s="17"/>
      <c r="V24" s="662"/>
    </row>
    <row r="25" spans="1:27" ht="13.5" customHeight="1" x14ac:dyDescent="0.15">
      <c r="A25" s="70"/>
      <c r="B25" s="71"/>
      <c r="C25" s="397"/>
      <c r="D25" s="341"/>
      <c r="E25" s="342"/>
      <c r="F25" s="397"/>
      <c r="G25" s="341"/>
      <c r="H25" s="342"/>
      <c r="I25" s="397"/>
      <c r="J25" s="341">
        <v>0</v>
      </c>
      <c r="K25" s="342"/>
      <c r="L25" s="397"/>
      <c r="M25" s="341">
        <v>0</v>
      </c>
      <c r="N25" s="342"/>
      <c r="O25" s="210"/>
      <c r="P25" s="211"/>
      <c r="Q25" s="363"/>
      <c r="R25" s="214"/>
      <c r="S25" s="211">
        <v>0</v>
      </c>
      <c r="T25" s="364"/>
      <c r="U25" s="17"/>
      <c r="V25" s="662"/>
    </row>
    <row r="26" spans="1:27" ht="13.5" customHeight="1" x14ac:dyDescent="0.15">
      <c r="A26" s="749" t="s">
        <v>153</v>
      </c>
      <c r="B26" s="750"/>
      <c r="C26" s="351"/>
      <c r="D26" s="343">
        <v>0</v>
      </c>
      <c r="E26" s="337"/>
      <c r="F26" s="351"/>
      <c r="G26" s="343"/>
      <c r="H26" s="337"/>
      <c r="I26" s="351" t="s">
        <v>65</v>
      </c>
      <c r="J26" s="485" t="s">
        <v>674</v>
      </c>
      <c r="K26" s="337"/>
      <c r="L26" s="351"/>
      <c r="M26" s="336"/>
      <c r="N26" s="337"/>
      <c r="O26" s="106"/>
      <c r="P26" s="107">
        <v>0</v>
      </c>
      <c r="Q26" s="183"/>
      <c r="R26" s="106"/>
      <c r="S26" s="107"/>
      <c r="T26" s="183"/>
      <c r="U26" s="17"/>
      <c r="V26" s="662"/>
    </row>
    <row r="27" spans="1:27" ht="13.5" customHeight="1" x14ac:dyDescent="0.15">
      <c r="A27" s="751"/>
      <c r="B27" s="752"/>
      <c r="C27" s="351"/>
      <c r="D27" s="343">
        <v>0</v>
      </c>
      <c r="E27" s="337"/>
      <c r="F27" s="351" t="s">
        <v>403</v>
      </c>
      <c r="G27" s="343">
        <v>1950</v>
      </c>
      <c r="H27" s="337"/>
      <c r="I27" s="351" t="s">
        <v>66</v>
      </c>
      <c r="J27" s="343">
        <v>1890</v>
      </c>
      <c r="K27" s="337"/>
      <c r="L27" s="351" t="s">
        <v>554</v>
      </c>
      <c r="M27" s="336">
        <v>880</v>
      </c>
      <c r="N27" s="337"/>
      <c r="O27" s="106"/>
      <c r="P27" s="107">
        <v>0</v>
      </c>
      <c r="Q27" s="183"/>
      <c r="R27" s="106"/>
      <c r="S27" s="107"/>
      <c r="T27" s="183"/>
      <c r="U27" s="17"/>
      <c r="V27" s="662"/>
      <c r="Y27" s="22"/>
      <c r="Z27" s="17"/>
      <c r="AA27" s="17"/>
    </row>
    <row r="28" spans="1:27" ht="13.5" customHeight="1" x14ac:dyDescent="0.15">
      <c r="A28" s="753" t="s">
        <v>154</v>
      </c>
      <c r="B28" s="752"/>
      <c r="C28" s="351"/>
      <c r="D28" s="343">
        <v>0</v>
      </c>
      <c r="E28" s="337"/>
      <c r="F28" s="351"/>
      <c r="G28" s="343">
        <v>0</v>
      </c>
      <c r="H28" s="337"/>
      <c r="I28" s="351" t="s">
        <v>404</v>
      </c>
      <c r="J28" s="343">
        <v>1630</v>
      </c>
      <c r="K28" s="337"/>
      <c r="L28" s="351" t="s">
        <v>555</v>
      </c>
      <c r="M28" s="336">
        <v>1020</v>
      </c>
      <c r="N28" s="337"/>
      <c r="O28" s="106"/>
      <c r="P28" s="107">
        <v>0</v>
      </c>
      <c r="Q28" s="183"/>
      <c r="R28" s="106"/>
      <c r="S28" s="107"/>
      <c r="T28" s="183"/>
      <c r="U28" s="17"/>
      <c r="V28" s="662"/>
      <c r="Y28" s="19"/>
      <c r="Z28" s="19"/>
      <c r="AA28" s="19"/>
    </row>
    <row r="29" spans="1:27" ht="13.5" customHeight="1" x14ac:dyDescent="0.15">
      <c r="A29" s="754"/>
      <c r="B29" s="755"/>
      <c r="C29" s="351"/>
      <c r="D29" s="343">
        <v>0</v>
      </c>
      <c r="E29" s="337"/>
      <c r="F29" s="351"/>
      <c r="G29" s="343">
        <v>0</v>
      </c>
      <c r="H29" s="337"/>
      <c r="I29" s="351"/>
      <c r="J29" s="343">
        <v>0</v>
      </c>
      <c r="K29" s="337"/>
      <c r="L29" s="351"/>
      <c r="M29" s="343">
        <v>0</v>
      </c>
      <c r="N29" s="337"/>
      <c r="O29" s="106"/>
      <c r="P29" s="107">
        <v>0</v>
      </c>
      <c r="Q29" s="183"/>
      <c r="R29" s="106"/>
      <c r="S29" s="107"/>
      <c r="T29" s="183"/>
      <c r="U29" s="17"/>
      <c r="V29" s="662"/>
      <c r="Y29" s="19"/>
      <c r="Z29" s="19"/>
      <c r="AA29" s="19"/>
    </row>
    <row r="30" spans="1:27" ht="13.5" customHeight="1" thickBot="1" x14ac:dyDescent="0.2">
      <c r="A30" s="619">
        <f>SUM(D30,G30,J30,M30,P30,S30)</f>
        <v>7370</v>
      </c>
      <c r="B30" s="621"/>
      <c r="C30" s="396"/>
      <c r="D30" s="339"/>
      <c r="E30" s="340"/>
      <c r="F30" s="396" t="s">
        <v>45</v>
      </c>
      <c r="G30" s="339">
        <f>SUM(G26:G29)</f>
        <v>1950</v>
      </c>
      <c r="H30" s="340">
        <f>SUM(H26:H29)</f>
        <v>0</v>
      </c>
      <c r="I30" s="396" t="s">
        <v>41</v>
      </c>
      <c r="J30" s="339">
        <f>SUM(J26:J29)</f>
        <v>3520</v>
      </c>
      <c r="K30" s="340">
        <f>SUM(K26:K29)</f>
        <v>0</v>
      </c>
      <c r="L30" s="396" t="s">
        <v>42</v>
      </c>
      <c r="M30" s="339">
        <f>SUM(M26:M29)</f>
        <v>1900</v>
      </c>
      <c r="N30" s="340">
        <f>SUM(N26:N29)</f>
        <v>0</v>
      </c>
      <c r="O30" s="202"/>
      <c r="P30" s="203"/>
      <c r="Q30" s="357"/>
      <c r="R30" s="202"/>
      <c r="S30" s="203">
        <f>SUM(S26:S29)</f>
        <v>0</v>
      </c>
      <c r="T30" s="357">
        <f>SUM(T26:T29)</f>
        <v>0</v>
      </c>
      <c r="U30" s="17"/>
      <c r="V30" s="662"/>
      <c r="Y30" s="19"/>
      <c r="Z30" s="19"/>
      <c r="AA30" s="19"/>
    </row>
    <row r="31" spans="1:27" ht="13.5" customHeight="1" x14ac:dyDescent="0.15">
      <c r="A31" s="70"/>
      <c r="B31" s="71"/>
      <c r="C31" s="397"/>
      <c r="D31" s="341"/>
      <c r="E31" s="342"/>
      <c r="F31" s="397"/>
      <c r="G31" s="341"/>
      <c r="H31" s="342"/>
      <c r="I31" s="397"/>
      <c r="J31" s="341"/>
      <c r="K31" s="342"/>
      <c r="L31" s="397"/>
      <c r="M31" s="341"/>
      <c r="N31" s="342"/>
      <c r="O31" s="210"/>
      <c r="P31" s="211"/>
      <c r="Q31" s="363"/>
      <c r="R31" s="214"/>
      <c r="S31" s="211"/>
      <c r="T31" s="364"/>
      <c r="U31" s="17"/>
      <c r="V31" s="662"/>
      <c r="Y31" s="19"/>
      <c r="Z31" s="19"/>
      <c r="AA31" s="19"/>
    </row>
    <row r="32" spans="1:27" ht="13.5" customHeight="1" x14ac:dyDescent="0.15">
      <c r="A32" s="745" t="s">
        <v>155</v>
      </c>
      <c r="B32" s="748" t="s">
        <v>71</v>
      </c>
      <c r="C32" s="351"/>
      <c r="D32" s="343">
        <v>0</v>
      </c>
      <c r="E32" s="337"/>
      <c r="F32" s="351" t="s">
        <v>585</v>
      </c>
      <c r="G32" s="438" t="s">
        <v>608</v>
      </c>
      <c r="H32" s="337"/>
      <c r="I32" s="351" t="s">
        <v>405</v>
      </c>
      <c r="J32" s="343">
        <v>2060</v>
      </c>
      <c r="K32" s="337"/>
      <c r="L32" s="351"/>
      <c r="M32" s="343"/>
      <c r="N32" s="337"/>
      <c r="O32" s="106"/>
      <c r="P32" s="107">
        <v>0</v>
      </c>
      <c r="Q32" s="183"/>
      <c r="R32" s="106"/>
      <c r="S32" s="107"/>
      <c r="T32" s="183"/>
      <c r="U32" s="17"/>
      <c r="V32" s="662"/>
      <c r="Y32" s="19"/>
      <c r="Z32" s="19"/>
      <c r="AA32" s="19"/>
    </row>
    <row r="33" spans="1:27" ht="13.5" customHeight="1" x14ac:dyDescent="0.15">
      <c r="A33" s="746"/>
      <c r="B33" s="713"/>
      <c r="C33" s="351"/>
      <c r="D33" s="343">
        <v>0</v>
      </c>
      <c r="E33" s="337"/>
      <c r="F33" s="351"/>
      <c r="G33" s="343"/>
      <c r="H33" s="337"/>
      <c r="I33" s="351"/>
      <c r="J33" s="343"/>
      <c r="K33" s="337"/>
      <c r="L33" s="351"/>
      <c r="M33" s="343"/>
      <c r="N33" s="337"/>
      <c r="O33" s="106"/>
      <c r="P33" s="107">
        <v>0</v>
      </c>
      <c r="Q33" s="183"/>
      <c r="R33" s="106"/>
      <c r="S33" s="107"/>
      <c r="T33" s="183"/>
      <c r="U33" s="17"/>
      <c r="V33" s="662"/>
      <c r="Y33" s="19"/>
      <c r="Z33" s="19"/>
      <c r="AA33" s="19"/>
    </row>
    <row r="34" spans="1:27" ht="13.5" customHeight="1" x14ac:dyDescent="0.15">
      <c r="A34" s="746"/>
      <c r="B34" s="713"/>
      <c r="C34" s="351"/>
      <c r="D34" s="343">
        <v>0</v>
      </c>
      <c r="E34" s="337"/>
      <c r="F34" s="351"/>
      <c r="G34" s="343"/>
      <c r="H34" s="337"/>
      <c r="I34" s="351"/>
      <c r="J34" s="343"/>
      <c r="K34" s="337"/>
      <c r="L34" s="351"/>
      <c r="M34" s="343"/>
      <c r="N34" s="337"/>
      <c r="O34" s="106"/>
      <c r="P34" s="107">
        <v>0</v>
      </c>
      <c r="Q34" s="183"/>
      <c r="R34" s="106"/>
      <c r="S34" s="107"/>
      <c r="T34" s="183"/>
      <c r="U34" s="17"/>
      <c r="V34" s="662"/>
      <c r="Y34" s="19"/>
      <c r="Z34" s="19"/>
      <c r="AA34" s="19"/>
    </row>
    <row r="35" spans="1:27" ht="13.5" customHeight="1" x14ac:dyDescent="0.15">
      <c r="A35" s="746"/>
      <c r="B35" s="714"/>
      <c r="C35" s="392"/>
      <c r="D35" s="393">
        <v>0</v>
      </c>
      <c r="E35" s="337"/>
      <c r="F35" s="392"/>
      <c r="G35" s="393"/>
      <c r="H35" s="337"/>
      <c r="I35" s="392" t="s">
        <v>586</v>
      </c>
      <c r="J35" s="393">
        <v>1510</v>
      </c>
      <c r="K35" s="337"/>
      <c r="L35" s="392"/>
      <c r="M35" s="393"/>
      <c r="N35" s="337"/>
      <c r="O35" s="113"/>
      <c r="P35" s="114">
        <v>0</v>
      </c>
      <c r="Q35" s="183"/>
      <c r="R35" s="113"/>
      <c r="S35" s="114"/>
      <c r="T35" s="183"/>
      <c r="U35" s="17"/>
      <c r="V35" s="662"/>
      <c r="Y35" s="19"/>
      <c r="Z35" s="19"/>
      <c r="AA35" s="19"/>
    </row>
    <row r="36" spans="1:27" ht="13.5" customHeight="1" x14ac:dyDescent="0.15">
      <c r="A36" s="747"/>
      <c r="B36" s="289">
        <f>SUM(D36,G36,J36,M36,P36,S36)</f>
        <v>3570</v>
      </c>
      <c r="C36" s="404"/>
      <c r="D36" s="334"/>
      <c r="E36" s="405"/>
      <c r="F36" s="404" t="s">
        <v>112</v>
      </c>
      <c r="G36" s="334">
        <f>SUM(G32:G35)</f>
        <v>0</v>
      </c>
      <c r="H36" s="405">
        <f>SUM(H32:H35)</f>
        <v>0</v>
      </c>
      <c r="I36" s="404" t="s">
        <v>112</v>
      </c>
      <c r="J36" s="334">
        <f>SUM(J32:J35)</f>
        <v>3570</v>
      </c>
      <c r="K36" s="405">
        <f>SUM(K32:K35)</f>
        <v>0</v>
      </c>
      <c r="L36" s="404" t="s">
        <v>112</v>
      </c>
      <c r="M36" s="334">
        <f>SUM(M32:M35)</f>
        <v>0</v>
      </c>
      <c r="N36" s="405">
        <f>SUM(N32:N35)</f>
        <v>0</v>
      </c>
      <c r="O36" s="115"/>
      <c r="P36" s="110"/>
      <c r="Q36" s="362"/>
      <c r="R36" s="479"/>
      <c r="S36" s="110">
        <f>SUM(S32:S35)</f>
        <v>0</v>
      </c>
      <c r="T36" s="360">
        <f>SUM(T32:T35)</f>
        <v>0</v>
      </c>
      <c r="U36" s="17"/>
      <c r="V36" s="662"/>
      <c r="Y36" s="19"/>
      <c r="Z36" s="19"/>
      <c r="AA36" s="19"/>
    </row>
    <row r="37" spans="1:27" ht="13.5" customHeight="1" x14ac:dyDescent="0.15">
      <c r="A37" s="290"/>
      <c r="B37" s="282"/>
      <c r="C37" s="439"/>
      <c r="D37" s="407"/>
      <c r="E37" s="408"/>
      <c r="F37" s="406"/>
      <c r="G37" s="407"/>
      <c r="H37" s="408"/>
      <c r="I37" s="406"/>
      <c r="J37" s="407"/>
      <c r="K37" s="408"/>
      <c r="L37" s="406"/>
      <c r="M37" s="407"/>
      <c r="N37" s="408"/>
      <c r="O37" s="116"/>
      <c r="P37" s="112"/>
      <c r="Q37" s="372"/>
      <c r="R37" s="462"/>
      <c r="S37" s="463"/>
      <c r="T37" s="466"/>
      <c r="U37" s="17"/>
      <c r="V37" s="662"/>
      <c r="Y37" s="19"/>
      <c r="Z37" s="19"/>
      <c r="AA37" s="19"/>
    </row>
    <row r="38" spans="1:27" ht="13.5" customHeight="1" x14ac:dyDescent="0.15">
      <c r="A38" s="756" t="s">
        <v>156</v>
      </c>
      <c r="B38" s="748" t="s">
        <v>72</v>
      </c>
      <c r="C38" s="351"/>
      <c r="D38" s="343">
        <v>0</v>
      </c>
      <c r="E38" s="337"/>
      <c r="F38" s="351" t="s">
        <v>406</v>
      </c>
      <c r="G38" s="343">
        <v>110</v>
      </c>
      <c r="H38" s="337"/>
      <c r="I38" s="351"/>
      <c r="J38" s="343"/>
      <c r="K38" s="337"/>
      <c r="L38" s="351"/>
      <c r="M38" s="343"/>
      <c r="N38" s="337"/>
      <c r="O38" s="106"/>
      <c r="P38" s="107">
        <v>0</v>
      </c>
      <c r="Q38" s="183"/>
      <c r="R38" s="106"/>
      <c r="S38" s="107">
        <v>0</v>
      </c>
      <c r="T38" s="183"/>
      <c r="U38" s="17"/>
      <c r="V38" s="662"/>
      <c r="Y38" s="19"/>
      <c r="Z38" s="19"/>
      <c r="AA38" s="19"/>
    </row>
    <row r="39" spans="1:27" ht="13.5" customHeight="1" x14ac:dyDescent="0.15">
      <c r="A39" s="757"/>
      <c r="B39" s="713"/>
      <c r="C39" s="351"/>
      <c r="D39" s="343">
        <v>0</v>
      </c>
      <c r="E39" s="337"/>
      <c r="F39" s="351" t="s">
        <v>407</v>
      </c>
      <c r="G39" s="336">
        <v>410</v>
      </c>
      <c r="H39" s="337"/>
      <c r="I39" s="351"/>
      <c r="J39" s="343">
        <v>0</v>
      </c>
      <c r="K39" s="337"/>
      <c r="L39" s="351"/>
      <c r="M39" s="343">
        <v>0</v>
      </c>
      <c r="N39" s="337"/>
      <c r="O39" s="106"/>
      <c r="P39" s="107">
        <v>0</v>
      </c>
      <c r="Q39" s="183"/>
      <c r="R39" s="106"/>
      <c r="S39" s="107">
        <v>0</v>
      </c>
      <c r="T39" s="183"/>
      <c r="U39" s="17"/>
      <c r="V39" s="662"/>
      <c r="Y39" s="19"/>
      <c r="Z39" s="19"/>
      <c r="AA39" s="19"/>
    </row>
    <row r="40" spans="1:27" ht="13.5" customHeight="1" x14ac:dyDescent="0.15">
      <c r="A40" s="757"/>
      <c r="B40" s="714"/>
      <c r="C40" s="392"/>
      <c r="D40" s="393">
        <v>0</v>
      </c>
      <c r="E40" s="337"/>
      <c r="F40" s="392" t="s">
        <v>408</v>
      </c>
      <c r="G40" s="420">
        <v>180</v>
      </c>
      <c r="H40" s="337"/>
      <c r="I40" s="392"/>
      <c r="J40" s="393">
        <v>0</v>
      </c>
      <c r="K40" s="337"/>
      <c r="L40" s="392"/>
      <c r="M40" s="393">
        <v>0</v>
      </c>
      <c r="N40" s="337"/>
      <c r="O40" s="113"/>
      <c r="P40" s="114">
        <v>0</v>
      </c>
      <c r="Q40" s="183"/>
      <c r="R40" s="113"/>
      <c r="S40" s="114">
        <v>0</v>
      </c>
      <c r="T40" s="183"/>
      <c r="U40" s="17"/>
      <c r="V40" s="662"/>
      <c r="Y40" s="19"/>
      <c r="Z40" s="19"/>
      <c r="AA40" s="19"/>
    </row>
    <row r="41" spans="1:27" ht="13.5" customHeight="1" x14ac:dyDescent="0.15">
      <c r="A41" s="758"/>
      <c r="B41" s="289">
        <f>SUM(D41,G41,J41,M41,P41,S41)</f>
        <v>700</v>
      </c>
      <c r="C41" s="404"/>
      <c r="D41" s="334"/>
      <c r="E41" s="405"/>
      <c r="F41" s="404" t="s">
        <v>112</v>
      </c>
      <c r="G41" s="334">
        <f>SUM(G38:G40)</f>
        <v>700</v>
      </c>
      <c r="H41" s="405">
        <f>SUM(H38:H40)</f>
        <v>0</v>
      </c>
      <c r="I41" s="404" t="s">
        <v>112</v>
      </c>
      <c r="J41" s="334">
        <f>SUM(J38:J40)</f>
        <v>0</v>
      </c>
      <c r="K41" s="405">
        <f>SUM(K38:K40)</f>
        <v>0</v>
      </c>
      <c r="L41" s="404" t="s">
        <v>112</v>
      </c>
      <c r="M41" s="334">
        <f>SUM(M38:M40)</f>
        <v>0</v>
      </c>
      <c r="N41" s="405">
        <f>SUM(N38:N40)</f>
        <v>0</v>
      </c>
      <c r="O41" s="115"/>
      <c r="P41" s="110"/>
      <c r="Q41" s="362"/>
      <c r="R41" s="111"/>
      <c r="S41" s="110"/>
      <c r="T41" s="362"/>
      <c r="U41" s="17"/>
      <c r="V41" s="662"/>
      <c r="Y41" s="19"/>
      <c r="Z41" s="19"/>
      <c r="AA41" s="19"/>
    </row>
    <row r="42" spans="1:27" ht="13.5" customHeight="1" x14ac:dyDescent="0.15">
      <c r="A42" s="290"/>
      <c r="B42" s="282"/>
      <c r="C42" s="291"/>
      <c r="D42" s="112"/>
      <c r="E42" s="372"/>
      <c r="F42" s="218"/>
      <c r="G42" s="112"/>
      <c r="H42" s="372"/>
      <c r="I42" s="218"/>
      <c r="J42" s="112"/>
      <c r="K42" s="372"/>
      <c r="L42" s="218"/>
      <c r="M42" s="112"/>
      <c r="N42" s="372"/>
      <c r="O42" s="116"/>
      <c r="P42" s="112"/>
      <c r="Q42" s="372"/>
      <c r="R42" s="116"/>
      <c r="S42" s="112"/>
      <c r="T42" s="362"/>
      <c r="U42" s="17"/>
      <c r="V42" s="662"/>
      <c r="Y42" s="19"/>
      <c r="Z42" s="19"/>
      <c r="AA42" s="19"/>
    </row>
    <row r="43" spans="1:27" ht="13.5" customHeight="1" thickBot="1" x14ac:dyDescent="0.2">
      <c r="A43" s="619">
        <f>SUM(D43,G43,J43,M43,P43,S43)</f>
        <v>4270</v>
      </c>
      <c r="B43" s="621"/>
      <c r="C43" s="202"/>
      <c r="D43" s="203"/>
      <c r="E43" s="357"/>
      <c r="F43" s="202" t="s">
        <v>45</v>
      </c>
      <c r="G43" s="203">
        <f>SUM(G36,G41)</f>
        <v>700</v>
      </c>
      <c r="H43" s="357">
        <f>SUM(H36,H41)</f>
        <v>0</v>
      </c>
      <c r="I43" s="202" t="s">
        <v>41</v>
      </c>
      <c r="J43" s="203">
        <f>SUM(J36,J41)</f>
        <v>3570</v>
      </c>
      <c r="K43" s="357">
        <f>SUM(K36,K41)</f>
        <v>0</v>
      </c>
      <c r="L43" s="202" t="s">
        <v>42</v>
      </c>
      <c r="M43" s="203">
        <f>SUM(M36,M41)</f>
        <v>0</v>
      </c>
      <c r="N43" s="357">
        <f>SUM(N36,N41)</f>
        <v>0</v>
      </c>
      <c r="O43" s="202"/>
      <c r="P43" s="203"/>
      <c r="Q43" s="357"/>
      <c r="R43" s="202"/>
      <c r="S43" s="203">
        <f>SUM(S36,S41)</f>
        <v>0</v>
      </c>
      <c r="T43" s="357"/>
      <c r="U43" s="17"/>
      <c r="V43" s="662"/>
      <c r="Y43" s="19"/>
      <c r="Z43" s="19"/>
      <c r="AA43" s="19"/>
    </row>
    <row r="44" spans="1:27" ht="13.5" customHeight="1" x14ac:dyDescent="0.15">
      <c r="A44" s="70"/>
      <c r="B44" s="71"/>
      <c r="C44" s="210"/>
      <c r="D44" s="211"/>
      <c r="E44" s="363"/>
      <c r="F44" s="210"/>
      <c r="G44" s="211"/>
      <c r="H44" s="363"/>
      <c r="I44" s="210"/>
      <c r="J44" s="211"/>
      <c r="K44" s="363"/>
      <c r="L44" s="210"/>
      <c r="M44" s="211"/>
      <c r="N44" s="363"/>
      <c r="O44" s="210"/>
      <c r="P44" s="211"/>
      <c r="Q44" s="363"/>
      <c r="R44" s="214"/>
      <c r="S44" s="211"/>
      <c r="T44" s="364"/>
      <c r="U44" s="17"/>
      <c r="V44" s="662"/>
      <c r="Y44" s="19"/>
      <c r="Z44" s="19"/>
      <c r="AA44" s="19"/>
    </row>
    <row r="45" spans="1:27" ht="13.5" customHeight="1" x14ac:dyDescent="0.15">
      <c r="A45" s="127"/>
      <c r="B45" s="293"/>
      <c r="C45" s="106"/>
      <c r="D45" s="107">
        <v>0</v>
      </c>
      <c r="E45" s="183"/>
      <c r="F45" s="106"/>
      <c r="G45" s="107">
        <v>0</v>
      </c>
      <c r="H45" s="183"/>
      <c r="I45" s="106"/>
      <c r="J45" s="107">
        <v>0</v>
      </c>
      <c r="K45" s="183"/>
      <c r="L45" s="106"/>
      <c r="M45" s="107">
        <v>0</v>
      </c>
      <c r="N45" s="183"/>
      <c r="O45" s="106"/>
      <c r="P45" s="107">
        <v>0</v>
      </c>
      <c r="Q45" s="183"/>
      <c r="R45" s="106"/>
      <c r="S45" s="107">
        <v>0</v>
      </c>
      <c r="T45" s="183"/>
      <c r="U45" s="17"/>
      <c r="V45" s="662"/>
      <c r="Y45" s="19"/>
      <c r="Z45" s="19"/>
      <c r="AA45" s="19"/>
    </row>
    <row r="46" spans="1:27" ht="13.5" customHeight="1" x14ac:dyDescent="0.15">
      <c r="A46" s="127"/>
      <c r="B46" s="73"/>
      <c r="C46" s="106"/>
      <c r="D46" s="107">
        <v>0</v>
      </c>
      <c r="E46" s="183"/>
      <c r="F46" s="106"/>
      <c r="G46" s="107">
        <v>0</v>
      </c>
      <c r="H46" s="183"/>
      <c r="I46" s="106"/>
      <c r="J46" s="107">
        <v>0</v>
      </c>
      <c r="K46" s="183"/>
      <c r="L46" s="106"/>
      <c r="M46" s="107">
        <v>0</v>
      </c>
      <c r="N46" s="183"/>
      <c r="O46" s="106"/>
      <c r="P46" s="107">
        <v>0</v>
      </c>
      <c r="Q46" s="183"/>
      <c r="R46" s="106"/>
      <c r="S46" s="107">
        <v>0</v>
      </c>
      <c r="T46" s="183"/>
      <c r="U46" s="17"/>
      <c r="V46" s="662"/>
      <c r="Y46" s="19"/>
      <c r="Z46" s="19"/>
      <c r="AA46" s="19"/>
    </row>
    <row r="47" spans="1:27" ht="13.5" customHeight="1" x14ac:dyDescent="0.15">
      <c r="A47" s="127"/>
      <c r="B47" s="73"/>
      <c r="C47" s="106"/>
      <c r="D47" s="107">
        <v>0</v>
      </c>
      <c r="E47" s="183"/>
      <c r="F47" s="106"/>
      <c r="G47" s="107">
        <v>0</v>
      </c>
      <c r="H47" s="183"/>
      <c r="I47" s="106"/>
      <c r="J47" s="107">
        <v>0</v>
      </c>
      <c r="K47" s="183"/>
      <c r="L47" s="106"/>
      <c r="M47" s="107">
        <v>0</v>
      </c>
      <c r="N47" s="183"/>
      <c r="O47" s="106"/>
      <c r="P47" s="107">
        <v>0</v>
      </c>
      <c r="Q47" s="183"/>
      <c r="R47" s="106"/>
      <c r="S47" s="107">
        <v>0</v>
      </c>
      <c r="T47" s="183"/>
      <c r="U47" s="17"/>
      <c r="V47" s="662"/>
      <c r="Y47" s="19"/>
      <c r="Z47" s="19"/>
      <c r="AA47" s="19"/>
    </row>
    <row r="48" spans="1:27" ht="13.5" customHeight="1" x14ac:dyDescent="0.15">
      <c r="A48" s="127"/>
      <c r="B48" s="73"/>
      <c r="C48" s="106"/>
      <c r="D48" s="107">
        <v>0</v>
      </c>
      <c r="E48" s="183"/>
      <c r="F48" s="106"/>
      <c r="G48" s="107">
        <v>0</v>
      </c>
      <c r="H48" s="183"/>
      <c r="I48" s="106"/>
      <c r="J48" s="107">
        <v>0</v>
      </c>
      <c r="K48" s="183"/>
      <c r="L48" s="106"/>
      <c r="M48" s="107">
        <v>0</v>
      </c>
      <c r="N48" s="183"/>
      <c r="O48" s="106"/>
      <c r="P48" s="107">
        <v>0</v>
      </c>
      <c r="Q48" s="183"/>
      <c r="R48" s="106"/>
      <c r="S48" s="107">
        <v>0</v>
      </c>
      <c r="T48" s="183"/>
      <c r="U48" s="17"/>
      <c r="V48" s="662"/>
      <c r="Y48" s="19"/>
      <c r="Z48" s="19"/>
      <c r="AA48" s="19"/>
    </row>
    <row r="49" spans="1:27" ht="13.5" customHeight="1" x14ac:dyDescent="0.15">
      <c r="A49" s="127"/>
      <c r="B49" s="73"/>
      <c r="C49" s="106"/>
      <c r="D49" s="107">
        <v>0</v>
      </c>
      <c r="E49" s="183"/>
      <c r="F49" s="106"/>
      <c r="G49" s="107">
        <v>0</v>
      </c>
      <c r="H49" s="183"/>
      <c r="I49" s="106"/>
      <c r="J49" s="107">
        <v>0</v>
      </c>
      <c r="K49" s="183"/>
      <c r="L49" s="106"/>
      <c r="M49" s="107">
        <v>0</v>
      </c>
      <c r="N49" s="183"/>
      <c r="O49" s="106"/>
      <c r="P49" s="107">
        <v>0</v>
      </c>
      <c r="Q49" s="183"/>
      <c r="R49" s="106"/>
      <c r="S49" s="107">
        <v>0</v>
      </c>
      <c r="T49" s="183"/>
      <c r="U49" s="17"/>
      <c r="V49" s="662"/>
      <c r="Y49" s="19"/>
      <c r="Z49" s="19"/>
      <c r="AA49" s="19"/>
    </row>
    <row r="50" spans="1:27" ht="13.5" customHeight="1" x14ac:dyDescent="0.15">
      <c r="A50" s="127"/>
      <c r="B50" s="73"/>
      <c r="C50" s="106"/>
      <c r="D50" s="107">
        <v>0</v>
      </c>
      <c r="E50" s="183"/>
      <c r="F50" s="106"/>
      <c r="G50" s="107">
        <v>0</v>
      </c>
      <c r="H50" s="183"/>
      <c r="I50" s="106"/>
      <c r="J50" s="107">
        <v>0</v>
      </c>
      <c r="K50" s="183"/>
      <c r="L50" s="106"/>
      <c r="M50" s="107">
        <v>0</v>
      </c>
      <c r="N50" s="183"/>
      <c r="O50" s="106"/>
      <c r="P50" s="107">
        <v>0</v>
      </c>
      <c r="Q50" s="183"/>
      <c r="R50" s="106"/>
      <c r="S50" s="107">
        <v>0</v>
      </c>
      <c r="T50" s="183"/>
      <c r="U50" s="17"/>
      <c r="V50" s="662"/>
      <c r="Y50" s="19"/>
      <c r="Z50" s="19"/>
      <c r="AA50" s="19"/>
    </row>
    <row r="51" spans="1:27" ht="13.5" customHeight="1" x14ac:dyDescent="0.15">
      <c r="A51" s="74"/>
      <c r="B51" s="73"/>
      <c r="C51" s="106"/>
      <c r="D51" s="107">
        <v>0</v>
      </c>
      <c r="E51" s="183"/>
      <c r="F51" s="106"/>
      <c r="G51" s="107">
        <v>0</v>
      </c>
      <c r="H51" s="183"/>
      <c r="I51" s="106"/>
      <c r="J51" s="107">
        <v>0</v>
      </c>
      <c r="K51" s="183"/>
      <c r="L51" s="106"/>
      <c r="M51" s="107">
        <v>0</v>
      </c>
      <c r="N51" s="183"/>
      <c r="O51" s="106"/>
      <c r="P51" s="107">
        <v>0</v>
      </c>
      <c r="Q51" s="183"/>
      <c r="R51" s="106"/>
      <c r="S51" s="107">
        <v>0</v>
      </c>
      <c r="T51" s="183"/>
      <c r="U51" s="17"/>
      <c r="V51" s="662"/>
      <c r="Y51" s="19"/>
      <c r="Z51" s="19"/>
      <c r="AA51" s="19"/>
    </row>
    <row r="52" spans="1:27" ht="13.5" customHeight="1" thickBot="1" x14ac:dyDescent="0.2">
      <c r="A52" s="75"/>
      <c r="B52" s="294"/>
      <c r="C52" s="106"/>
      <c r="D52" s="107">
        <v>0</v>
      </c>
      <c r="E52" s="183"/>
      <c r="F52" s="106"/>
      <c r="G52" s="107">
        <v>0</v>
      </c>
      <c r="H52" s="183"/>
      <c r="I52" s="106"/>
      <c r="J52" s="107">
        <v>0</v>
      </c>
      <c r="K52" s="183"/>
      <c r="L52" s="106"/>
      <c r="M52" s="107">
        <v>0</v>
      </c>
      <c r="N52" s="183"/>
      <c r="O52" s="106"/>
      <c r="P52" s="107">
        <v>0</v>
      </c>
      <c r="Q52" s="183"/>
      <c r="R52" s="106"/>
      <c r="S52" s="107">
        <v>0</v>
      </c>
      <c r="T52" s="183"/>
      <c r="U52" s="17"/>
      <c r="V52" s="662"/>
      <c r="Y52" s="19"/>
      <c r="Z52" s="19"/>
      <c r="AA52" s="19"/>
    </row>
    <row r="53" spans="1:27" ht="13.5" customHeight="1" x14ac:dyDescent="0.15">
      <c r="A53" s="70"/>
      <c r="B53" s="71"/>
      <c r="C53" s="210"/>
      <c r="D53" s="211"/>
      <c r="E53" s="363"/>
      <c r="F53" s="210"/>
      <c r="G53" s="211"/>
      <c r="H53" s="363"/>
      <c r="I53" s="210"/>
      <c r="J53" s="211"/>
      <c r="K53" s="363"/>
      <c r="L53" s="210"/>
      <c r="M53" s="211"/>
      <c r="N53" s="363"/>
      <c r="O53" s="210"/>
      <c r="P53" s="211"/>
      <c r="Q53" s="363"/>
      <c r="R53" s="210"/>
      <c r="S53" s="211"/>
      <c r="T53" s="364"/>
      <c r="U53" s="17"/>
      <c r="V53" s="662"/>
      <c r="Y53" s="19"/>
      <c r="Z53" s="19"/>
      <c r="AA53" s="19"/>
    </row>
    <row r="54" spans="1:27" ht="13.5" customHeight="1" thickBot="1" x14ac:dyDescent="0.2">
      <c r="A54" s="676">
        <f>SUM(G54,J54,M54)</f>
        <v>42850</v>
      </c>
      <c r="B54" s="678"/>
      <c r="C54" s="202"/>
      <c r="D54" s="203"/>
      <c r="E54" s="357"/>
      <c r="F54" s="202" t="s">
        <v>181</v>
      </c>
      <c r="G54" s="203">
        <f>SUM(G24,G30,G43)</f>
        <v>12540</v>
      </c>
      <c r="H54" s="357">
        <f>SUM(H24,H30,H43)</f>
        <v>0</v>
      </c>
      <c r="I54" s="202" t="s">
        <v>181</v>
      </c>
      <c r="J54" s="203">
        <f t="shared" ref="J54:K54" si="2">SUM(J24,J30,J43)</f>
        <v>22270</v>
      </c>
      <c r="K54" s="357">
        <f t="shared" si="2"/>
        <v>0</v>
      </c>
      <c r="L54" s="202" t="s">
        <v>181</v>
      </c>
      <c r="M54" s="203">
        <f t="shared" ref="M54:N54" si="3">SUM(M24,M30,M43)</f>
        <v>8040</v>
      </c>
      <c r="N54" s="357">
        <f t="shared" si="3"/>
        <v>0</v>
      </c>
      <c r="O54" s="202"/>
      <c r="P54" s="203"/>
      <c r="Q54" s="357"/>
      <c r="R54" s="202"/>
      <c r="S54" s="203"/>
      <c r="T54" s="357"/>
      <c r="U54" s="17"/>
      <c r="V54" s="662"/>
    </row>
    <row r="55" spans="1:27" ht="13.5" customHeight="1" x14ac:dyDescent="0.15">
      <c r="A55" s="23"/>
      <c r="B55" s="23"/>
      <c r="C55" s="24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8"/>
      <c r="S55" s="25"/>
      <c r="T55" s="25"/>
    </row>
    <row r="56" spans="1:27" ht="17.25" customHeight="1" x14ac:dyDescent="0.15">
      <c r="A56" s="26"/>
      <c r="B56" s="26"/>
      <c r="C56" s="95" t="s">
        <v>114</v>
      </c>
      <c r="D56" s="19"/>
      <c r="E56" s="382" t="s">
        <v>638</v>
      </c>
      <c r="F56" s="382">
        <f>$M$3*0.3</f>
        <v>0</v>
      </c>
      <c r="G56" s="19"/>
      <c r="H56" s="391" t="s">
        <v>642</v>
      </c>
      <c r="I56" s="390">
        <f>山口1!$K$53</f>
        <v>0</v>
      </c>
      <c r="J56" s="19"/>
      <c r="K56" s="19"/>
      <c r="L56" s="19"/>
      <c r="M56" s="19"/>
      <c r="N56" s="19"/>
      <c r="O56" s="19"/>
      <c r="P56" s="19"/>
      <c r="R56" s="49" t="str">
        <f>市郡別!T92</f>
        <v>(R7.4月)</v>
      </c>
      <c r="S56" s="19"/>
    </row>
    <row r="57" spans="1:27" ht="13.5" customHeight="1" x14ac:dyDescent="0.15"/>
    <row r="58" spans="1:27" ht="13.5" customHeight="1" x14ac:dyDescent="0.15"/>
    <row r="59" spans="1:27" ht="13.5" customHeight="1" x14ac:dyDescent="0.15"/>
    <row r="60" spans="1:27" ht="13.5" customHeight="1" x14ac:dyDescent="0.15"/>
    <row r="61" spans="1:27" ht="13.5" customHeight="1" x14ac:dyDescent="0.15"/>
    <row r="62" spans="1:27" ht="13.5" customHeight="1" x14ac:dyDescent="0.15"/>
    <row r="63" spans="1:27" ht="13.5" customHeight="1" x14ac:dyDescent="0.15"/>
  </sheetData>
  <mergeCells count="21">
    <mergeCell ref="A32:A36"/>
    <mergeCell ref="V9:V54"/>
    <mergeCell ref="A54:B54"/>
    <mergeCell ref="A24:B24"/>
    <mergeCell ref="A30:B30"/>
    <mergeCell ref="A43:B43"/>
    <mergeCell ref="B32:B35"/>
    <mergeCell ref="B38:B40"/>
    <mergeCell ref="A26:B27"/>
    <mergeCell ref="A28:B29"/>
    <mergeCell ref="A38:A41"/>
    <mergeCell ref="T2:T5"/>
    <mergeCell ref="M3:N5"/>
    <mergeCell ref="O3:P5"/>
    <mergeCell ref="A9:B22"/>
    <mergeCell ref="A7:B8"/>
    <mergeCell ref="A2:F5"/>
    <mergeCell ref="G2:G5"/>
    <mergeCell ref="H2:K5"/>
    <mergeCell ref="L2:L5"/>
    <mergeCell ref="Q2:S5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E9:E23 E26:E29 E32:E35 E38:E40 H9:H23 H26:H29 H32:H35 H38:H40 K9:K23 K26:K29 K32:K35 K38:K40 T26:T29 N26:N29 N32:N35 N38:N40 Q9:Q23 Q26:Q29 Q32:Q35 Q38:Q40 T9:T23 N9:N23 T32:T35 T38:T40 E45:E52 H45:H52 K45:K52 N45:N52 Q45:Q52 T45:T52" xr:uid="{00000000-0002-0000-0900-000000000000}">
      <formula1>10</formula1>
      <formula2>D9</formula2>
    </dataValidation>
  </dataValidations>
  <printOptions horizontalCentered="1" verticalCentered="1"/>
  <pageMargins left="0.39370078740157483" right="0.19685039370078741" top="0.31496062992125984" bottom="0.19685039370078741" header="0" footer="0"/>
  <pageSetup paperSize="9" scale="79" orientation="landscape" verticalDpi="36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A63"/>
  <sheetViews>
    <sheetView showZeros="0" zoomScale="96" zoomScaleNormal="96" workbookViewId="0">
      <pane ySplit="8" topLeftCell="A30" activePane="bottomLeft" state="frozen"/>
      <selection activeCell="P31" sqref="P31"/>
      <selection pane="bottomLeft" activeCell="B55" sqref="A53:B55"/>
    </sheetView>
  </sheetViews>
  <sheetFormatPr defaultColWidth="8.5" defaultRowHeight="13.5" x14ac:dyDescent="0.15"/>
  <cols>
    <col min="1" max="1" width="3.5" style="1" customWidth="1"/>
    <col min="2" max="2" width="7.125" style="1" customWidth="1"/>
    <col min="3" max="3" width="11.25" style="1" customWidth="1"/>
    <col min="4" max="5" width="8.125" style="1" customWidth="1"/>
    <col min="6" max="6" width="11.25" style="1" customWidth="1"/>
    <col min="7" max="8" width="8.125" style="1" customWidth="1"/>
    <col min="9" max="9" width="11.25" style="1" customWidth="1"/>
    <col min="10" max="11" width="8.125" style="1" customWidth="1"/>
    <col min="12" max="12" width="11.25" style="1" customWidth="1"/>
    <col min="13" max="14" width="8.125" style="1" customWidth="1"/>
    <col min="15" max="15" width="11.25" style="1" customWidth="1"/>
    <col min="16" max="17" width="8.125" style="1" customWidth="1"/>
    <col min="18" max="18" width="11.25" style="1" customWidth="1"/>
    <col min="19" max="20" width="8.125" style="1" customWidth="1"/>
    <col min="21" max="21" width="1.625" style="1" customWidth="1"/>
    <col min="22" max="22" width="3.375" style="1" customWidth="1"/>
    <col min="23" max="16384" width="8.5" style="1"/>
  </cols>
  <sheetData>
    <row r="1" spans="1:22" s="6" customFormat="1" ht="16.5" customHeight="1" x14ac:dyDescent="0.15">
      <c r="A1" s="61" t="s">
        <v>0</v>
      </c>
      <c r="B1" s="62"/>
      <c r="C1" s="62"/>
      <c r="D1" s="62"/>
      <c r="E1" s="62"/>
      <c r="F1" s="62"/>
      <c r="G1" s="63"/>
      <c r="H1" s="62" t="s">
        <v>1</v>
      </c>
      <c r="I1" s="62"/>
      <c r="J1" s="62"/>
      <c r="K1" s="63"/>
      <c r="L1" s="64" t="s">
        <v>2</v>
      </c>
      <c r="M1" s="62" t="s">
        <v>31</v>
      </c>
      <c r="N1" s="62"/>
      <c r="O1" s="62"/>
      <c r="P1" s="63"/>
      <c r="Q1" s="62" t="s">
        <v>3</v>
      </c>
      <c r="R1" s="62"/>
      <c r="S1" s="65"/>
      <c r="T1" s="66" t="s">
        <v>26</v>
      </c>
    </row>
    <row r="2" spans="1:22" ht="13.5" customHeight="1" x14ac:dyDescent="0.15">
      <c r="A2" s="656">
        <f>市郡別!A4</f>
        <v>0</v>
      </c>
      <c r="B2" s="657"/>
      <c r="C2" s="657"/>
      <c r="D2" s="657"/>
      <c r="E2" s="657"/>
      <c r="F2" s="657"/>
      <c r="G2" s="649" t="s">
        <v>10</v>
      </c>
      <c r="H2" s="613" t="str">
        <f>市郡別!H4</f>
        <v>　</v>
      </c>
      <c r="I2" s="613"/>
      <c r="J2" s="613"/>
      <c r="K2" s="614"/>
      <c r="L2" s="646" t="str">
        <f>市郡別!L4</f>
        <v>　</v>
      </c>
      <c r="M2" s="4" t="s">
        <v>12</v>
      </c>
      <c r="N2" s="5"/>
      <c r="O2" s="4" t="s">
        <v>13</v>
      </c>
      <c r="P2" s="45"/>
      <c r="Q2" s="637" t="str">
        <f>市郡別!Q4</f>
        <v>　</v>
      </c>
      <c r="R2" s="638"/>
      <c r="S2" s="639"/>
      <c r="T2" s="622" t="str">
        <f>市郡別!T4</f>
        <v>　</v>
      </c>
    </row>
    <row r="3" spans="1:22" ht="13.5" customHeight="1" x14ac:dyDescent="0.15">
      <c r="A3" s="658"/>
      <c r="B3" s="659"/>
      <c r="C3" s="659"/>
      <c r="D3" s="659"/>
      <c r="E3" s="659"/>
      <c r="F3" s="659"/>
      <c r="G3" s="650"/>
      <c r="H3" s="615"/>
      <c r="I3" s="615"/>
      <c r="J3" s="615"/>
      <c r="K3" s="616"/>
      <c r="L3" s="647"/>
      <c r="M3" s="625">
        <f>SUM(E54,H54,K54,N54,Q54,T54)</f>
        <v>0</v>
      </c>
      <c r="N3" s="626"/>
      <c r="O3" s="631">
        <f>SUM(山口1!N3,山口2!M3,山口3!M3,山口4!M3,山口5!M3,山口6!M3,山口7!M3,山口8!M3,山口9!M3,山口10!M3,宇部日報【夕刊】!M3)</f>
        <v>0</v>
      </c>
      <c r="P3" s="632"/>
      <c r="Q3" s="640"/>
      <c r="R3" s="641"/>
      <c r="S3" s="642"/>
      <c r="T3" s="623"/>
    </row>
    <row r="4" spans="1:22" ht="13.5" customHeight="1" x14ac:dyDescent="0.15">
      <c r="A4" s="658"/>
      <c r="B4" s="659"/>
      <c r="C4" s="659"/>
      <c r="D4" s="659"/>
      <c r="E4" s="659"/>
      <c r="F4" s="659"/>
      <c r="G4" s="650"/>
      <c r="H4" s="615"/>
      <c r="I4" s="615"/>
      <c r="J4" s="615"/>
      <c r="K4" s="616"/>
      <c r="L4" s="647"/>
      <c r="M4" s="627"/>
      <c r="N4" s="628"/>
      <c r="O4" s="633"/>
      <c r="P4" s="634"/>
      <c r="Q4" s="640"/>
      <c r="R4" s="641"/>
      <c r="S4" s="642"/>
      <c r="T4" s="623"/>
    </row>
    <row r="5" spans="1:22" ht="13.5" customHeight="1" thickBot="1" x14ac:dyDescent="0.2">
      <c r="A5" s="660"/>
      <c r="B5" s="661"/>
      <c r="C5" s="661"/>
      <c r="D5" s="661"/>
      <c r="E5" s="661"/>
      <c r="F5" s="661"/>
      <c r="G5" s="651"/>
      <c r="H5" s="617"/>
      <c r="I5" s="617"/>
      <c r="J5" s="617"/>
      <c r="K5" s="618"/>
      <c r="L5" s="648"/>
      <c r="M5" s="629"/>
      <c r="N5" s="630"/>
      <c r="O5" s="635"/>
      <c r="P5" s="636"/>
      <c r="Q5" s="643"/>
      <c r="R5" s="644"/>
      <c r="S5" s="645"/>
      <c r="T5" s="624"/>
    </row>
    <row r="6" spans="1:22" ht="7.5" customHeight="1" thickBot="1" x14ac:dyDescent="0.2"/>
    <row r="7" spans="1:22" s="15" customFormat="1" ht="18" customHeight="1" thickBot="1" x14ac:dyDescent="0.2">
      <c r="A7" s="652" t="s">
        <v>11</v>
      </c>
      <c r="B7" s="653"/>
      <c r="C7" s="7" t="s">
        <v>33</v>
      </c>
      <c r="D7" s="8"/>
      <c r="E7" s="8"/>
      <c r="F7" s="7" t="s">
        <v>4</v>
      </c>
      <c r="G7" s="8"/>
      <c r="H7" s="9"/>
      <c r="I7" s="10" t="s">
        <v>526</v>
      </c>
      <c r="J7" s="8"/>
      <c r="K7" s="11"/>
      <c r="L7" s="12" t="s">
        <v>6</v>
      </c>
      <c r="M7" s="8"/>
      <c r="N7" s="9"/>
      <c r="O7" s="759" t="s">
        <v>527</v>
      </c>
      <c r="P7" s="760"/>
      <c r="Q7" s="761"/>
      <c r="R7" s="12"/>
      <c r="S7" s="8"/>
      <c r="T7" s="13"/>
      <c r="U7" s="14"/>
    </row>
    <row r="8" spans="1:22" ht="15.75" customHeight="1" x14ac:dyDescent="0.15">
      <c r="A8" s="654"/>
      <c r="B8" s="655"/>
      <c r="C8" s="16" t="s">
        <v>7</v>
      </c>
      <c r="D8" s="16" t="s">
        <v>8</v>
      </c>
      <c r="E8" s="37" t="s">
        <v>9</v>
      </c>
      <c r="F8" s="16" t="s">
        <v>7</v>
      </c>
      <c r="G8" s="16" t="s">
        <v>8</v>
      </c>
      <c r="H8" s="38" t="s">
        <v>9</v>
      </c>
      <c r="I8" s="16" t="s">
        <v>7</v>
      </c>
      <c r="J8" s="16" t="s">
        <v>8</v>
      </c>
      <c r="K8" s="38" t="s">
        <v>9</v>
      </c>
      <c r="L8" s="16" t="s">
        <v>7</v>
      </c>
      <c r="M8" s="16" t="s">
        <v>8</v>
      </c>
      <c r="N8" s="38" t="s">
        <v>9</v>
      </c>
      <c r="O8" s="16" t="s">
        <v>7</v>
      </c>
      <c r="P8" s="16" t="s">
        <v>8</v>
      </c>
      <c r="Q8" s="38" t="s">
        <v>9</v>
      </c>
      <c r="R8" s="16" t="s">
        <v>7</v>
      </c>
      <c r="S8" s="16" t="s">
        <v>8</v>
      </c>
      <c r="T8" s="38" t="s">
        <v>9</v>
      </c>
      <c r="U8" s="17"/>
    </row>
    <row r="9" spans="1:22" ht="13.5" customHeight="1" x14ac:dyDescent="0.15">
      <c r="A9" s="741" t="s">
        <v>80</v>
      </c>
      <c r="B9" s="742"/>
      <c r="C9" s="351"/>
      <c r="D9" s="343"/>
      <c r="E9" s="337"/>
      <c r="F9" s="351" t="s">
        <v>570</v>
      </c>
      <c r="G9" s="343">
        <v>2280</v>
      </c>
      <c r="H9" s="337"/>
      <c r="I9" s="351"/>
      <c r="J9" s="343"/>
      <c r="K9" s="337"/>
      <c r="L9" s="351" t="s">
        <v>474</v>
      </c>
      <c r="M9" s="343">
        <v>1150</v>
      </c>
      <c r="N9" s="337"/>
      <c r="O9" s="351" t="s">
        <v>528</v>
      </c>
      <c r="P9" s="343">
        <v>440</v>
      </c>
      <c r="Q9" s="337"/>
      <c r="R9" s="106"/>
      <c r="S9" s="107"/>
      <c r="T9" s="183"/>
      <c r="U9" s="17"/>
      <c r="V9" s="663" t="s">
        <v>67</v>
      </c>
    </row>
    <row r="10" spans="1:22" ht="13.5" customHeight="1" x14ac:dyDescent="0.15">
      <c r="A10" s="743"/>
      <c r="B10" s="744"/>
      <c r="C10" s="412"/>
      <c r="D10" s="377"/>
      <c r="E10" s="337"/>
      <c r="F10" s="378"/>
      <c r="G10" s="377"/>
      <c r="H10" s="337"/>
      <c r="I10" s="378"/>
      <c r="J10" s="377"/>
      <c r="K10" s="337"/>
      <c r="L10" s="378"/>
      <c r="M10" s="377"/>
      <c r="N10" s="337"/>
      <c r="O10" s="378"/>
      <c r="P10" s="377">
        <v>0</v>
      </c>
      <c r="Q10" s="337"/>
      <c r="R10" s="119"/>
      <c r="S10" s="120"/>
      <c r="T10" s="183"/>
      <c r="U10" s="17"/>
      <c r="V10" s="663"/>
    </row>
    <row r="11" spans="1:22" ht="13.5" customHeight="1" x14ac:dyDescent="0.15">
      <c r="A11" s="743"/>
      <c r="B11" s="744"/>
      <c r="C11" s="412"/>
      <c r="D11" s="377"/>
      <c r="E11" s="337"/>
      <c r="F11" s="378"/>
      <c r="G11" s="377">
        <v>0</v>
      </c>
      <c r="H11" s="337"/>
      <c r="I11" s="378"/>
      <c r="J11" s="377"/>
      <c r="K11" s="337"/>
      <c r="L11" s="378"/>
      <c r="M11" s="377"/>
      <c r="N11" s="337"/>
      <c r="O11" s="378"/>
      <c r="P11" s="377">
        <v>0</v>
      </c>
      <c r="Q11" s="337"/>
      <c r="R11" s="119"/>
      <c r="S11" s="120"/>
      <c r="T11" s="183"/>
      <c r="U11" s="17"/>
      <c r="V11" s="663"/>
    </row>
    <row r="12" spans="1:22" ht="13.5" customHeight="1" x14ac:dyDescent="0.15">
      <c r="A12" s="743"/>
      <c r="B12" s="744"/>
      <c r="C12" s="440"/>
      <c r="D12" s="377"/>
      <c r="E12" s="337"/>
      <c r="F12" s="378"/>
      <c r="G12" s="377">
        <v>0</v>
      </c>
      <c r="H12" s="337"/>
      <c r="I12" s="378" t="s">
        <v>409</v>
      </c>
      <c r="J12" s="377">
        <v>2860</v>
      </c>
      <c r="K12" s="337"/>
      <c r="L12" s="378" t="s">
        <v>410</v>
      </c>
      <c r="M12" s="377">
        <v>100</v>
      </c>
      <c r="N12" s="337"/>
      <c r="O12" s="378" t="s">
        <v>600</v>
      </c>
      <c r="P12" s="377">
        <v>340</v>
      </c>
      <c r="Q12" s="337"/>
      <c r="R12" s="119"/>
      <c r="S12" s="120"/>
      <c r="T12" s="183"/>
      <c r="U12" s="17"/>
      <c r="V12" s="663"/>
    </row>
    <row r="13" spans="1:22" ht="13.5" customHeight="1" x14ac:dyDescent="0.15">
      <c r="A13" s="743"/>
      <c r="B13" s="744"/>
      <c r="C13" s="412"/>
      <c r="D13" s="417"/>
      <c r="E13" s="337"/>
      <c r="F13" s="412" t="s">
        <v>571</v>
      </c>
      <c r="G13" s="417">
        <v>280</v>
      </c>
      <c r="H13" s="337"/>
      <c r="I13" s="378"/>
      <c r="J13" s="377"/>
      <c r="K13" s="337"/>
      <c r="L13" s="378"/>
      <c r="M13" s="377">
        <v>0</v>
      </c>
      <c r="N13" s="337"/>
      <c r="O13" s="378" t="s">
        <v>529</v>
      </c>
      <c r="P13" s="377">
        <v>100</v>
      </c>
      <c r="Q13" s="337"/>
      <c r="R13" s="119"/>
      <c r="S13" s="120"/>
      <c r="T13" s="183"/>
      <c r="U13" s="17"/>
      <c r="V13" s="663"/>
    </row>
    <row r="14" spans="1:22" ht="13.5" customHeight="1" x14ac:dyDescent="0.15">
      <c r="A14" s="287"/>
      <c r="B14" s="269"/>
      <c r="C14" s="412"/>
      <c r="D14" s="377">
        <v>0</v>
      </c>
      <c r="E14" s="337"/>
      <c r="F14" s="378"/>
      <c r="G14" s="377">
        <v>0</v>
      </c>
      <c r="H14" s="337"/>
      <c r="I14" s="378"/>
      <c r="J14" s="377">
        <v>0</v>
      </c>
      <c r="K14" s="337"/>
      <c r="L14" s="378"/>
      <c r="M14" s="377">
        <v>0</v>
      </c>
      <c r="N14" s="337"/>
      <c r="O14" s="378"/>
      <c r="P14" s="377">
        <v>0</v>
      </c>
      <c r="Q14" s="337"/>
      <c r="R14" s="119"/>
      <c r="S14" s="120">
        <v>0</v>
      </c>
      <c r="T14" s="183"/>
      <c r="U14" s="17"/>
    </row>
    <row r="15" spans="1:22" ht="13.5" customHeight="1" thickBot="1" x14ac:dyDescent="0.2">
      <c r="A15" s="619">
        <f>SUM(D15,G15,J15,M15,P15,S15)</f>
        <v>7550</v>
      </c>
      <c r="B15" s="621"/>
      <c r="C15" s="396" t="s">
        <v>39</v>
      </c>
      <c r="D15" s="339">
        <f>SUM(D9:D14)</f>
        <v>0</v>
      </c>
      <c r="E15" s="340">
        <f>SUM(E9:E14)</f>
        <v>0</v>
      </c>
      <c r="F15" s="396" t="s">
        <v>45</v>
      </c>
      <c r="G15" s="339">
        <f>SUM(G9:G14)</f>
        <v>2560</v>
      </c>
      <c r="H15" s="340">
        <f>SUM(H9:H14)</f>
        <v>0</v>
      </c>
      <c r="I15" s="396" t="s">
        <v>41</v>
      </c>
      <c r="J15" s="339">
        <f>SUM(J9:J14)</f>
        <v>2860</v>
      </c>
      <c r="K15" s="340">
        <f>SUM(K9:K14)</f>
        <v>0</v>
      </c>
      <c r="L15" s="396" t="s">
        <v>42</v>
      </c>
      <c r="M15" s="339">
        <f>SUM(M9:M14)</f>
        <v>1250</v>
      </c>
      <c r="N15" s="340">
        <f>SUM(N9:N14)</f>
        <v>0</v>
      </c>
      <c r="O15" s="396" t="s">
        <v>542</v>
      </c>
      <c r="P15" s="339">
        <f>SUM(P9:P14)</f>
        <v>880</v>
      </c>
      <c r="Q15" s="340">
        <f>SUM(Q9:Q14)</f>
        <v>0</v>
      </c>
      <c r="R15" s="202"/>
      <c r="S15" s="203">
        <f>SUM(S9:S14)</f>
        <v>0</v>
      </c>
      <c r="T15" s="357">
        <f>SUM(T9:T14)</f>
        <v>0</v>
      </c>
      <c r="U15" s="17"/>
      <c r="V15" s="662" t="s">
        <v>186</v>
      </c>
    </row>
    <row r="16" spans="1:22" ht="13.5" customHeight="1" x14ac:dyDescent="0.15">
      <c r="A16" s="70"/>
      <c r="B16" s="71"/>
      <c r="C16" s="397"/>
      <c r="D16" s="341">
        <v>0</v>
      </c>
      <c r="E16" s="342"/>
      <c r="F16" s="397"/>
      <c r="G16" s="341">
        <v>0</v>
      </c>
      <c r="H16" s="342"/>
      <c r="I16" s="397"/>
      <c r="J16" s="341">
        <v>0</v>
      </c>
      <c r="K16" s="342"/>
      <c r="L16" s="397"/>
      <c r="M16" s="341">
        <v>0</v>
      </c>
      <c r="N16" s="342"/>
      <c r="O16" s="397"/>
      <c r="P16" s="341">
        <v>0</v>
      </c>
      <c r="Q16" s="342"/>
      <c r="R16" s="214"/>
      <c r="S16" s="211">
        <v>0</v>
      </c>
      <c r="T16" s="364"/>
      <c r="U16" s="17"/>
      <c r="V16" s="662"/>
    </row>
    <row r="17" spans="1:27" ht="13.5" customHeight="1" x14ac:dyDescent="0.15">
      <c r="A17" s="705" t="s">
        <v>80</v>
      </c>
      <c r="B17" s="283" t="s">
        <v>157</v>
      </c>
      <c r="C17" s="351"/>
      <c r="D17" s="336"/>
      <c r="E17" s="337"/>
      <c r="F17" s="351" t="s">
        <v>572</v>
      </c>
      <c r="G17" s="336">
        <v>60</v>
      </c>
      <c r="H17" s="337"/>
      <c r="I17" s="351" t="s">
        <v>420</v>
      </c>
      <c r="J17" s="343">
        <v>130</v>
      </c>
      <c r="K17" s="337"/>
      <c r="L17" s="351" t="s">
        <v>143</v>
      </c>
      <c r="M17" s="343">
        <v>30</v>
      </c>
      <c r="N17" s="337"/>
      <c r="O17" s="351" t="s">
        <v>535</v>
      </c>
      <c r="P17" s="343">
        <v>90</v>
      </c>
      <c r="Q17" s="337"/>
      <c r="R17" s="106"/>
      <c r="S17" s="107">
        <v>0</v>
      </c>
      <c r="T17" s="183"/>
      <c r="U17" s="17"/>
      <c r="V17" s="662"/>
    </row>
    <row r="18" spans="1:27" ht="13.5" customHeight="1" x14ac:dyDescent="0.15">
      <c r="A18" s="706"/>
      <c r="B18" s="266">
        <f>SUM(D17,G17,G18,J17,M17,P17:P18)</f>
        <v>430</v>
      </c>
      <c r="C18" s="419"/>
      <c r="D18" s="350"/>
      <c r="E18" s="345"/>
      <c r="F18" s="352" t="s">
        <v>416</v>
      </c>
      <c r="G18" s="348">
        <v>70</v>
      </c>
      <c r="H18" s="345"/>
      <c r="I18" s="352"/>
      <c r="J18" s="350"/>
      <c r="K18" s="345"/>
      <c r="L18" s="352"/>
      <c r="M18" s="350">
        <v>0</v>
      </c>
      <c r="N18" s="345"/>
      <c r="O18" s="352" t="s">
        <v>536</v>
      </c>
      <c r="P18" s="350">
        <v>50</v>
      </c>
      <c r="Q18" s="345"/>
      <c r="R18" s="117"/>
      <c r="S18" s="118">
        <v>0</v>
      </c>
      <c r="T18" s="358"/>
      <c r="U18" s="17"/>
      <c r="V18" s="662"/>
    </row>
    <row r="19" spans="1:27" ht="13.5" customHeight="1" x14ac:dyDescent="0.15">
      <c r="A19" s="706"/>
      <c r="B19" s="295" t="s">
        <v>158</v>
      </c>
      <c r="C19" s="351"/>
      <c r="D19" s="336"/>
      <c r="E19" s="337"/>
      <c r="F19" s="351" t="s">
        <v>573</v>
      </c>
      <c r="G19" s="336">
        <v>70</v>
      </c>
      <c r="H19" s="337"/>
      <c r="I19" s="351" t="s">
        <v>421</v>
      </c>
      <c r="J19" s="343">
        <v>100</v>
      </c>
      <c r="K19" s="337"/>
      <c r="L19" s="351" t="s">
        <v>142</v>
      </c>
      <c r="M19" s="343">
        <v>60</v>
      </c>
      <c r="N19" s="337"/>
      <c r="O19" s="351" t="s">
        <v>533</v>
      </c>
      <c r="P19" s="343">
        <v>60</v>
      </c>
      <c r="Q19" s="337"/>
      <c r="R19" s="106"/>
      <c r="S19" s="107">
        <v>0</v>
      </c>
      <c r="T19" s="183"/>
      <c r="U19" s="17"/>
      <c r="V19" s="662"/>
    </row>
    <row r="20" spans="1:27" ht="13.5" customHeight="1" x14ac:dyDescent="0.15">
      <c r="A20" s="706"/>
      <c r="B20" s="266">
        <f>SUM(D19,G19,G20,J19,J20,M19,P19:P20)</f>
        <v>410</v>
      </c>
      <c r="C20" s="419"/>
      <c r="D20" s="350"/>
      <c r="E20" s="345"/>
      <c r="F20" s="352" t="s">
        <v>417</v>
      </c>
      <c r="G20" s="348">
        <v>60</v>
      </c>
      <c r="H20" s="345"/>
      <c r="I20" s="352"/>
      <c r="J20" s="350"/>
      <c r="K20" s="345"/>
      <c r="L20" s="352"/>
      <c r="M20" s="350">
        <v>0</v>
      </c>
      <c r="N20" s="345"/>
      <c r="O20" s="352" t="s">
        <v>534</v>
      </c>
      <c r="P20" s="350">
        <v>60</v>
      </c>
      <c r="Q20" s="345"/>
      <c r="R20" s="117"/>
      <c r="S20" s="118">
        <v>0</v>
      </c>
      <c r="T20" s="358"/>
      <c r="U20" s="17"/>
      <c r="V20" s="662"/>
    </row>
    <row r="21" spans="1:27" ht="13.5" customHeight="1" x14ac:dyDescent="0.15">
      <c r="A21" s="762" t="s">
        <v>163</v>
      </c>
      <c r="B21" s="295" t="s">
        <v>73</v>
      </c>
      <c r="C21" s="351"/>
      <c r="D21" s="336"/>
      <c r="E21" s="337"/>
      <c r="F21" s="351" t="s">
        <v>418</v>
      </c>
      <c r="G21" s="343">
        <v>250</v>
      </c>
      <c r="H21" s="337"/>
      <c r="I21" s="351"/>
      <c r="J21" s="343"/>
      <c r="K21" s="337"/>
      <c r="L21" s="351"/>
      <c r="M21" s="343">
        <v>0</v>
      </c>
      <c r="N21" s="337"/>
      <c r="O21" s="351" t="s">
        <v>530</v>
      </c>
      <c r="P21" s="343">
        <v>160</v>
      </c>
      <c r="Q21" s="337"/>
      <c r="R21" s="106"/>
      <c r="S21" s="107">
        <v>0</v>
      </c>
      <c r="T21" s="183"/>
      <c r="U21" s="17"/>
      <c r="V21" s="662"/>
    </row>
    <row r="22" spans="1:27" ht="13.5" customHeight="1" x14ac:dyDescent="0.15">
      <c r="A22" s="763"/>
      <c r="B22" s="296">
        <f>SUM(D21,D22,G21,G22,G23,J21,P21:P23)</f>
        <v>670</v>
      </c>
      <c r="C22" s="441"/>
      <c r="D22" s="442"/>
      <c r="E22" s="400"/>
      <c r="F22" s="401" t="s">
        <v>419</v>
      </c>
      <c r="G22" s="442">
        <v>70</v>
      </c>
      <c r="H22" s="400"/>
      <c r="I22" s="398"/>
      <c r="J22" s="399"/>
      <c r="K22" s="400"/>
      <c r="L22" s="401"/>
      <c r="M22" s="399">
        <v>0</v>
      </c>
      <c r="N22" s="400"/>
      <c r="O22" s="401" t="s">
        <v>531</v>
      </c>
      <c r="P22" s="399">
        <v>40</v>
      </c>
      <c r="Q22" s="400"/>
      <c r="R22" s="125"/>
      <c r="S22" s="126">
        <v>0</v>
      </c>
      <c r="T22" s="375"/>
      <c r="U22" s="17"/>
      <c r="V22" s="662"/>
    </row>
    <row r="23" spans="1:27" ht="13.5" customHeight="1" x14ac:dyDescent="0.15">
      <c r="A23" s="764"/>
      <c r="B23" s="297"/>
      <c r="C23" s="352"/>
      <c r="D23" s="350">
        <v>0</v>
      </c>
      <c r="E23" s="345"/>
      <c r="F23" s="419" t="s">
        <v>411</v>
      </c>
      <c r="G23" s="348">
        <v>80</v>
      </c>
      <c r="H23" s="345"/>
      <c r="I23" s="402"/>
      <c r="J23" s="350">
        <v>0</v>
      </c>
      <c r="K23" s="345"/>
      <c r="L23" s="352"/>
      <c r="M23" s="350">
        <v>0</v>
      </c>
      <c r="N23" s="345"/>
      <c r="O23" s="352" t="s">
        <v>532</v>
      </c>
      <c r="P23" s="350">
        <v>70</v>
      </c>
      <c r="Q23" s="345"/>
      <c r="R23" s="117"/>
      <c r="S23" s="118">
        <v>0</v>
      </c>
      <c r="T23" s="358"/>
      <c r="U23" s="17"/>
      <c r="V23" s="662"/>
    </row>
    <row r="24" spans="1:27" ht="13.5" customHeight="1" x14ac:dyDescent="0.15">
      <c r="A24" s="705" t="s">
        <v>80</v>
      </c>
      <c r="B24" s="276" t="s">
        <v>159</v>
      </c>
      <c r="C24" s="351"/>
      <c r="D24" s="336"/>
      <c r="E24" s="337"/>
      <c r="F24" s="351" t="s">
        <v>574</v>
      </c>
      <c r="G24" s="336">
        <v>50</v>
      </c>
      <c r="H24" s="337"/>
      <c r="I24" s="351" t="s">
        <v>422</v>
      </c>
      <c r="J24" s="343">
        <v>100</v>
      </c>
      <c r="K24" s="337"/>
      <c r="L24" s="351"/>
      <c r="M24" s="343">
        <v>0</v>
      </c>
      <c r="N24" s="337"/>
      <c r="O24" s="351" t="s">
        <v>537</v>
      </c>
      <c r="P24" s="343">
        <v>40</v>
      </c>
      <c r="Q24" s="337"/>
      <c r="R24" s="106"/>
      <c r="S24" s="107">
        <v>0</v>
      </c>
      <c r="T24" s="183"/>
      <c r="U24" s="17"/>
      <c r="V24" s="662"/>
    </row>
    <row r="25" spans="1:27" ht="13.5" customHeight="1" x14ac:dyDescent="0.15">
      <c r="A25" s="706"/>
      <c r="B25" s="266">
        <f>SUM(D24,D25,G24:G25,J24,P24:P25)</f>
        <v>340</v>
      </c>
      <c r="C25" s="419"/>
      <c r="D25" s="348"/>
      <c r="E25" s="345"/>
      <c r="F25" s="419" t="s">
        <v>575</v>
      </c>
      <c r="G25" s="348">
        <v>90</v>
      </c>
      <c r="H25" s="345"/>
      <c r="I25" s="402" t="s">
        <v>74</v>
      </c>
      <c r="J25" s="350"/>
      <c r="K25" s="345"/>
      <c r="L25" s="352"/>
      <c r="M25" s="350">
        <v>0</v>
      </c>
      <c r="N25" s="345"/>
      <c r="O25" s="352" t="s">
        <v>538</v>
      </c>
      <c r="P25" s="350">
        <v>60</v>
      </c>
      <c r="Q25" s="345"/>
      <c r="R25" s="117"/>
      <c r="S25" s="118">
        <v>0</v>
      </c>
      <c r="T25" s="358"/>
      <c r="U25" s="17"/>
      <c r="V25" s="662"/>
    </row>
    <row r="26" spans="1:27" ht="13.5" customHeight="1" x14ac:dyDescent="0.15">
      <c r="A26" s="706"/>
      <c r="B26" s="295" t="s">
        <v>160</v>
      </c>
      <c r="C26" s="351"/>
      <c r="D26" s="336"/>
      <c r="E26" s="337"/>
      <c r="F26" s="351" t="s">
        <v>576</v>
      </c>
      <c r="G26" s="336">
        <v>100</v>
      </c>
      <c r="H26" s="337"/>
      <c r="I26" s="351"/>
      <c r="J26" s="343"/>
      <c r="K26" s="337"/>
      <c r="L26" s="351"/>
      <c r="M26" s="343">
        <v>0</v>
      </c>
      <c r="N26" s="337"/>
      <c r="O26" s="351" t="s">
        <v>539</v>
      </c>
      <c r="P26" s="343">
        <v>50</v>
      </c>
      <c r="Q26" s="337"/>
      <c r="R26" s="106"/>
      <c r="S26" s="107">
        <v>0</v>
      </c>
      <c r="T26" s="183"/>
      <c r="U26" s="17"/>
      <c r="V26" s="662"/>
    </row>
    <row r="27" spans="1:27" ht="13.5" customHeight="1" x14ac:dyDescent="0.15">
      <c r="A27" s="706"/>
      <c r="B27" s="306">
        <f>SUM(D26,G26,J27,P26:P27)</f>
        <v>330</v>
      </c>
      <c r="C27" s="419"/>
      <c r="D27" s="350"/>
      <c r="E27" s="345"/>
      <c r="F27" s="352"/>
      <c r="G27" s="350">
        <v>0</v>
      </c>
      <c r="H27" s="345"/>
      <c r="I27" s="352" t="s">
        <v>423</v>
      </c>
      <c r="J27" s="348">
        <v>130</v>
      </c>
      <c r="K27" s="345"/>
      <c r="L27" s="352"/>
      <c r="M27" s="350">
        <v>0</v>
      </c>
      <c r="N27" s="345"/>
      <c r="O27" s="352" t="s">
        <v>540</v>
      </c>
      <c r="P27" s="350">
        <v>50</v>
      </c>
      <c r="Q27" s="345"/>
      <c r="R27" s="117"/>
      <c r="S27" s="118">
        <v>0</v>
      </c>
      <c r="T27" s="358"/>
      <c r="U27" s="17"/>
      <c r="V27" s="662"/>
    </row>
    <row r="28" spans="1:27" ht="13.5" customHeight="1" x14ac:dyDescent="0.15">
      <c r="A28" s="706"/>
      <c r="B28" s="295" t="s">
        <v>161</v>
      </c>
      <c r="C28" s="351"/>
      <c r="D28" s="336"/>
      <c r="E28" s="337"/>
      <c r="F28" s="351"/>
      <c r="G28" s="336"/>
      <c r="H28" s="337"/>
      <c r="I28" s="351"/>
      <c r="J28" s="336"/>
      <c r="K28" s="337"/>
      <c r="L28" s="351"/>
      <c r="M28" s="343">
        <v>0</v>
      </c>
      <c r="N28" s="337"/>
      <c r="O28" s="351"/>
      <c r="P28" s="343"/>
      <c r="Q28" s="337"/>
      <c r="R28" s="106"/>
      <c r="S28" s="107">
        <v>0</v>
      </c>
      <c r="T28" s="183"/>
      <c r="U28" s="17"/>
      <c r="V28" s="662"/>
      <c r="Y28" s="19"/>
      <c r="Z28" s="19"/>
      <c r="AA28" s="19"/>
    </row>
    <row r="29" spans="1:27" ht="13.5" customHeight="1" x14ac:dyDescent="0.15">
      <c r="A29" s="706"/>
      <c r="B29" s="266">
        <f>SUM(D28,G28,J28,P28)</f>
        <v>0</v>
      </c>
      <c r="C29" s="419"/>
      <c r="D29" s="350"/>
      <c r="E29" s="345"/>
      <c r="F29" s="352"/>
      <c r="G29" s="350">
        <v>0</v>
      </c>
      <c r="H29" s="345"/>
      <c r="I29" s="352"/>
      <c r="J29" s="350"/>
      <c r="K29" s="345"/>
      <c r="L29" s="352"/>
      <c r="M29" s="350">
        <v>0</v>
      </c>
      <c r="N29" s="345"/>
      <c r="O29" s="352"/>
      <c r="P29" s="350">
        <v>0</v>
      </c>
      <c r="Q29" s="345"/>
      <c r="R29" s="117"/>
      <c r="S29" s="118">
        <v>0</v>
      </c>
      <c r="T29" s="358"/>
      <c r="U29" s="17"/>
      <c r="V29" s="662"/>
      <c r="Y29" s="19"/>
      <c r="Z29" s="19"/>
      <c r="AA29" s="19"/>
    </row>
    <row r="30" spans="1:27" ht="13.5" customHeight="1" x14ac:dyDescent="0.15">
      <c r="A30" s="706"/>
      <c r="B30" s="295" t="s">
        <v>162</v>
      </c>
      <c r="C30" s="351"/>
      <c r="D30" s="336"/>
      <c r="E30" s="337"/>
      <c r="F30" s="351"/>
      <c r="G30" s="336"/>
      <c r="H30" s="337"/>
      <c r="I30" s="351" t="s">
        <v>424</v>
      </c>
      <c r="J30" s="343">
        <v>260</v>
      </c>
      <c r="K30" s="337"/>
      <c r="L30" s="351"/>
      <c r="M30" s="343">
        <v>0</v>
      </c>
      <c r="N30" s="337"/>
      <c r="O30" s="351" t="s">
        <v>601</v>
      </c>
      <c r="P30" s="343">
        <v>110</v>
      </c>
      <c r="Q30" s="337"/>
      <c r="R30" s="106"/>
      <c r="S30" s="107">
        <v>0</v>
      </c>
      <c r="T30" s="183"/>
      <c r="U30" s="17"/>
      <c r="V30" s="662"/>
      <c r="Y30" s="19"/>
      <c r="Z30" s="19"/>
      <c r="AA30" s="19"/>
    </row>
    <row r="31" spans="1:27" ht="13.5" customHeight="1" x14ac:dyDescent="0.15">
      <c r="A31" s="706"/>
      <c r="B31" s="266">
        <f>SUM(D30,D31,G30:G31,J30,M31,P30:P31)</f>
        <v>480</v>
      </c>
      <c r="C31" s="419"/>
      <c r="D31" s="350"/>
      <c r="E31" s="345"/>
      <c r="F31" s="419" t="s">
        <v>577</v>
      </c>
      <c r="G31" s="348">
        <v>60</v>
      </c>
      <c r="H31" s="345"/>
      <c r="I31" s="352"/>
      <c r="J31" s="350"/>
      <c r="K31" s="345"/>
      <c r="L31" s="352"/>
      <c r="M31" s="348"/>
      <c r="N31" s="345"/>
      <c r="O31" s="352" t="s">
        <v>541</v>
      </c>
      <c r="P31" s="350">
        <v>50</v>
      </c>
      <c r="Q31" s="345"/>
      <c r="R31" s="117"/>
      <c r="S31" s="118">
        <v>0</v>
      </c>
      <c r="T31" s="358"/>
      <c r="U31" s="17"/>
      <c r="V31" s="662"/>
    </row>
    <row r="32" spans="1:27" ht="13.5" customHeight="1" x14ac:dyDescent="0.15">
      <c r="A32" s="705"/>
      <c r="B32" s="295"/>
      <c r="C32" s="351"/>
      <c r="D32" s="336"/>
      <c r="E32" s="337"/>
      <c r="F32" s="351"/>
      <c r="G32" s="343"/>
      <c r="H32" s="337"/>
      <c r="I32" s="351"/>
      <c r="J32" s="343"/>
      <c r="K32" s="337"/>
      <c r="L32" s="351"/>
      <c r="M32" s="343">
        <v>0</v>
      </c>
      <c r="N32" s="337"/>
      <c r="O32" s="351"/>
      <c r="P32" s="343">
        <v>0</v>
      </c>
      <c r="Q32" s="337"/>
      <c r="R32" s="106"/>
      <c r="S32" s="107">
        <v>0</v>
      </c>
      <c r="T32" s="183"/>
      <c r="U32" s="17"/>
      <c r="V32" s="662"/>
    </row>
    <row r="33" spans="1:27" ht="13.5" customHeight="1" x14ac:dyDescent="0.15">
      <c r="A33" s="706"/>
      <c r="B33" s="295"/>
      <c r="C33" s="351"/>
      <c r="D33" s="336"/>
      <c r="E33" s="337"/>
      <c r="F33" s="351"/>
      <c r="G33" s="343"/>
      <c r="H33" s="337"/>
      <c r="I33" s="351"/>
      <c r="J33" s="343"/>
      <c r="K33" s="337"/>
      <c r="L33" s="351"/>
      <c r="M33" s="343">
        <v>0</v>
      </c>
      <c r="N33" s="337"/>
      <c r="O33" s="351"/>
      <c r="P33" s="343">
        <v>0</v>
      </c>
      <c r="Q33" s="337"/>
      <c r="R33" s="106"/>
      <c r="S33" s="107">
        <v>0</v>
      </c>
      <c r="T33" s="183"/>
      <c r="U33" s="17"/>
      <c r="V33" s="662"/>
    </row>
    <row r="34" spans="1:27" ht="13.5" customHeight="1" x14ac:dyDescent="0.15">
      <c r="A34" s="706"/>
      <c r="B34" s="299"/>
      <c r="C34" s="351"/>
      <c r="D34" s="336"/>
      <c r="E34" s="337"/>
      <c r="F34" s="351"/>
      <c r="G34" s="343"/>
      <c r="H34" s="337"/>
      <c r="I34" s="351"/>
      <c r="J34" s="343"/>
      <c r="K34" s="337"/>
      <c r="L34" s="351"/>
      <c r="M34" s="343">
        <v>0</v>
      </c>
      <c r="N34" s="337"/>
      <c r="O34" s="351"/>
      <c r="P34" s="343">
        <v>0</v>
      </c>
      <c r="Q34" s="337"/>
      <c r="R34" s="106"/>
      <c r="S34" s="107">
        <v>0</v>
      </c>
      <c r="T34" s="183"/>
      <c r="U34" s="17"/>
      <c r="V34" s="662"/>
    </row>
    <row r="35" spans="1:27" ht="13.5" customHeight="1" x14ac:dyDescent="0.15">
      <c r="A35" s="706"/>
      <c r="B35" s="299"/>
      <c r="C35" s="351"/>
      <c r="D35" s="336"/>
      <c r="E35" s="337"/>
      <c r="F35" s="351"/>
      <c r="G35" s="343"/>
      <c r="H35" s="337"/>
      <c r="I35" s="351"/>
      <c r="J35" s="343"/>
      <c r="K35" s="337"/>
      <c r="L35" s="351"/>
      <c r="M35" s="343">
        <v>0</v>
      </c>
      <c r="N35" s="337"/>
      <c r="O35" s="351"/>
      <c r="P35" s="343">
        <v>0</v>
      </c>
      <c r="Q35" s="337"/>
      <c r="R35" s="106"/>
      <c r="S35" s="107">
        <v>0</v>
      </c>
      <c r="T35" s="183"/>
      <c r="U35" s="17"/>
      <c r="V35" s="662"/>
    </row>
    <row r="36" spans="1:27" ht="13.5" customHeight="1" x14ac:dyDescent="0.15">
      <c r="A36" s="706"/>
      <c r="B36" s="299"/>
      <c r="C36" s="351"/>
      <c r="D36" s="336"/>
      <c r="E36" s="337"/>
      <c r="F36" s="351"/>
      <c r="G36" s="343"/>
      <c r="H36" s="337"/>
      <c r="I36" s="351"/>
      <c r="J36" s="343"/>
      <c r="K36" s="337"/>
      <c r="L36" s="351"/>
      <c r="M36" s="343">
        <v>0</v>
      </c>
      <c r="N36" s="337"/>
      <c r="O36" s="351"/>
      <c r="P36" s="343">
        <v>0</v>
      </c>
      <c r="Q36" s="337"/>
      <c r="R36" s="106"/>
      <c r="S36" s="107">
        <v>0</v>
      </c>
      <c r="T36" s="183"/>
      <c r="U36" s="17"/>
      <c r="V36" s="662"/>
    </row>
    <row r="37" spans="1:27" ht="13.5" customHeight="1" x14ac:dyDescent="0.15">
      <c r="A37" s="706"/>
      <c r="B37" s="299"/>
      <c r="C37" s="351"/>
      <c r="D37" s="336"/>
      <c r="E37" s="337"/>
      <c r="F37" s="351"/>
      <c r="G37" s="343"/>
      <c r="H37" s="337"/>
      <c r="I37" s="351"/>
      <c r="J37" s="343"/>
      <c r="K37" s="337"/>
      <c r="L37" s="351"/>
      <c r="M37" s="343">
        <v>0</v>
      </c>
      <c r="N37" s="337"/>
      <c r="O37" s="351"/>
      <c r="P37" s="343">
        <v>0</v>
      </c>
      <c r="Q37" s="337"/>
      <c r="R37" s="106"/>
      <c r="S37" s="107">
        <v>0</v>
      </c>
      <c r="T37" s="183"/>
      <c r="U37" s="17"/>
      <c r="V37" s="662"/>
    </row>
    <row r="38" spans="1:27" ht="13.5" customHeight="1" x14ac:dyDescent="0.15">
      <c r="A38" s="707"/>
      <c r="B38" s="266"/>
      <c r="C38" s="419"/>
      <c r="D38" s="348"/>
      <c r="E38" s="345"/>
      <c r="F38" s="352"/>
      <c r="G38" s="350"/>
      <c r="H38" s="345"/>
      <c r="I38" s="352"/>
      <c r="J38" s="350"/>
      <c r="K38" s="345"/>
      <c r="L38" s="352"/>
      <c r="M38" s="350">
        <v>0</v>
      </c>
      <c r="N38" s="345"/>
      <c r="O38" s="352"/>
      <c r="P38" s="350">
        <v>0</v>
      </c>
      <c r="Q38" s="345"/>
      <c r="R38" s="117"/>
      <c r="S38" s="118">
        <v>0</v>
      </c>
      <c r="T38" s="358"/>
      <c r="U38" s="17"/>
      <c r="V38" s="662"/>
    </row>
    <row r="39" spans="1:27" ht="13.5" customHeight="1" x14ac:dyDescent="0.15">
      <c r="A39" s="281"/>
      <c r="B39" s="299"/>
      <c r="C39" s="106"/>
      <c r="D39" s="107">
        <v>0</v>
      </c>
      <c r="E39" s="183"/>
      <c r="F39" s="106"/>
      <c r="G39" s="107">
        <v>0</v>
      </c>
      <c r="H39" s="183"/>
      <c r="I39" s="106"/>
      <c r="J39" s="107">
        <v>0</v>
      </c>
      <c r="K39" s="183"/>
      <c r="L39" s="106"/>
      <c r="M39" s="107">
        <v>0</v>
      </c>
      <c r="N39" s="183"/>
      <c r="O39" s="106"/>
      <c r="P39" s="107">
        <v>0</v>
      </c>
      <c r="Q39" s="183"/>
      <c r="R39" s="106"/>
      <c r="S39" s="107">
        <v>0</v>
      </c>
      <c r="T39" s="183"/>
      <c r="U39" s="17"/>
      <c r="V39" s="662"/>
    </row>
    <row r="40" spans="1:27" ht="13.5" customHeight="1" thickBot="1" x14ac:dyDescent="0.2">
      <c r="A40" s="619">
        <f>SUM(D40,G40,J40,M40,P40,S40)</f>
        <v>2660</v>
      </c>
      <c r="B40" s="621"/>
      <c r="C40" s="202" t="s">
        <v>39</v>
      </c>
      <c r="D40" s="203">
        <f>SUM(D17:D39)</f>
        <v>0</v>
      </c>
      <c r="E40" s="357">
        <f>SUM(E17:E39)</f>
        <v>0</v>
      </c>
      <c r="F40" s="202" t="s">
        <v>45</v>
      </c>
      <c r="G40" s="203">
        <f>SUM(G17:G39)</f>
        <v>960</v>
      </c>
      <c r="H40" s="357">
        <f>SUM(H17:H39)</f>
        <v>0</v>
      </c>
      <c r="I40" s="202" t="s">
        <v>41</v>
      </c>
      <c r="J40" s="203">
        <f>SUM(J17:J39)</f>
        <v>720</v>
      </c>
      <c r="K40" s="357">
        <f>SUM(K17:K39)</f>
        <v>0</v>
      </c>
      <c r="L40" s="202" t="s">
        <v>42</v>
      </c>
      <c r="M40" s="203">
        <f>SUM(M17:M39)</f>
        <v>90</v>
      </c>
      <c r="N40" s="357">
        <f>SUM(N17:N39)</f>
        <v>0</v>
      </c>
      <c r="O40" s="202" t="s">
        <v>542</v>
      </c>
      <c r="P40" s="203">
        <f>SUM(P16:P39)</f>
        <v>890</v>
      </c>
      <c r="Q40" s="357">
        <f>SUM(Q17:Q39)</f>
        <v>0</v>
      </c>
      <c r="R40" s="202"/>
      <c r="S40" s="203"/>
      <c r="T40" s="369"/>
      <c r="U40" s="17"/>
      <c r="V40" s="662"/>
    </row>
    <row r="41" spans="1:27" ht="13.5" customHeight="1" x14ac:dyDescent="0.15">
      <c r="A41" s="70"/>
      <c r="B41" s="71"/>
      <c r="C41" s="210"/>
      <c r="D41" s="211"/>
      <c r="E41" s="363"/>
      <c r="F41" s="210"/>
      <c r="G41" s="211"/>
      <c r="H41" s="363"/>
      <c r="I41" s="210"/>
      <c r="J41" s="211"/>
      <c r="K41" s="363"/>
      <c r="L41" s="210"/>
      <c r="M41" s="211"/>
      <c r="N41" s="363"/>
      <c r="O41" s="210"/>
      <c r="P41" s="211"/>
      <c r="Q41" s="363"/>
      <c r="R41" s="214"/>
      <c r="S41" s="211"/>
      <c r="T41" s="371"/>
      <c r="U41" s="17"/>
      <c r="V41" s="662"/>
      <c r="Y41" s="19"/>
      <c r="Z41" s="19"/>
      <c r="AA41" s="19"/>
    </row>
    <row r="42" spans="1:27" ht="13.5" customHeight="1" x14ac:dyDescent="0.15">
      <c r="A42" s="292"/>
      <c r="B42" s="293"/>
      <c r="C42" s="106"/>
      <c r="D42" s="107">
        <v>0</v>
      </c>
      <c r="E42" s="183"/>
      <c r="F42" s="106"/>
      <c r="G42" s="107">
        <v>0</v>
      </c>
      <c r="H42" s="183"/>
      <c r="I42" s="106"/>
      <c r="J42" s="107">
        <v>0</v>
      </c>
      <c r="K42" s="183"/>
      <c r="L42" s="106"/>
      <c r="M42" s="107">
        <v>0</v>
      </c>
      <c r="N42" s="183"/>
      <c r="O42" s="106"/>
      <c r="P42" s="107">
        <v>0</v>
      </c>
      <c r="Q42" s="183"/>
      <c r="R42" s="106"/>
      <c r="S42" s="107">
        <v>0</v>
      </c>
      <c r="T42" s="183"/>
      <c r="U42" s="17"/>
      <c r="V42" s="662"/>
      <c r="Y42" s="19"/>
      <c r="Z42" s="19"/>
      <c r="AA42" s="19"/>
    </row>
    <row r="43" spans="1:27" ht="13.5" customHeight="1" x14ac:dyDescent="0.15">
      <c r="A43" s="74"/>
      <c r="B43" s="73"/>
      <c r="C43" s="106"/>
      <c r="D43" s="107"/>
      <c r="E43" s="183"/>
      <c r="F43" s="106"/>
      <c r="G43" s="107"/>
      <c r="H43" s="183"/>
      <c r="I43" s="106"/>
      <c r="J43" s="107"/>
      <c r="K43" s="183"/>
      <c r="L43" s="106"/>
      <c r="M43" s="107"/>
      <c r="N43" s="183"/>
      <c r="O43" s="106"/>
      <c r="P43" s="107"/>
      <c r="Q43" s="183"/>
      <c r="R43" s="106"/>
      <c r="S43" s="107"/>
      <c r="T43" s="183"/>
      <c r="U43" s="17"/>
      <c r="V43" s="662"/>
      <c r="Y43" s="19"/>
      <c r="Z43" s="19"/>
      <c r="AA43" s="19"/>
    </row>
    <row r="44" spans="1:27" ht="13.5" customHeight="1" x14ac:dyDescent="0.15">
      <c r="A44" s="74"/>
      <c r="B44" s="73"/>
      <c r="C44" s="106"/>
      <c r="D44" s="107"/>
      <c r="E44" s="183"/>
      <c r="F44" s="106"/>
      <c r="G44" s="107"/>
      <c r="H44" s="183"/>
      <c r="I44" s="106"/>
      <c r="J44" s="107"/>
      <c r="K44" s="183"/>
      <c r="L44" s="106"/>
      <c r="M44" s="107"/>
      <c r="N44" s="183"/>
      <c r="O44" s="106"/>
      <c r="P44" s="107"/>
      <c r="Q44" s="183"/>
      <c r="R44" s="106"/>
      <c r="S44" s="107"/>
      <c r="T44" s="183"/>
      <c r="U44" s="17"/>
      <c r="V44" s="662"/>
      <c r="Y44" s="19"/>
      <c r="Z44" s="19"/>
      <c r="AA44" s="19"/>
    </row>
    <row r="45" spans="1:27" ht="13.5" customHeight="1" x14ac:dyDescent="0.15">
      <c r="A45" s="74"/>
      <c r="B45" s="73"/>
      <c r="C45" s="106"/>
      <c r="D45" s="107"/>
      <c r="E45" s="183"/>
      <c r="F45" s="106"/>
      <c r="G45" s="107"/>
      <c r="H45" s="183"/>
      <c r="I45" s="106"/>
      <c r="J45" s="107"/>
      <c r="K45" s="183"/>
      <c r="L45" s="106"/>
      <c r="M45" s="107"/>
      <c r="N45" s="183"/>
      <c r="O45" s="106"/>
      <c r="P45" s="107"/>
      <c r="Q45" s="183"/>
      <c r="R45" s="106"/>
      <c r="S45" s="107"/>
      <c r="T45" s="183"/>
      <c r="U45" s="17"/>
      <c r="V45" s="662"/>
      <c r="Y45" s="19"/>
      <c r="Z45" s="19"/>
      <c r="AA45" s="19"/>
    </row>
    <row r="46" spans="1:27" ht="13.5" customHeight="1" x14ac:dyDescent="0.15">
      <c r="A46" s="74"/>
      <c r="B46" s="73"/>
      <c r="C46" s="106"/>
      <c r="D46" s="107"/>
      <c r="E46" s="183"/>
      <c r="F46" s="106"/>
      <c r="G46" s="107"/>
      <c r="H46" s="183"/>
      <c r="I46" s="106"/>
      <c r="J46" s="107"/>
      <c r="K46" s="183"/>
      <c r="L46" s="106"/>
      <c r="M46" s="107"/>
      <c r="N46" s="183"/>
      <c r="O46" s="106"/>
      <c r="P46" s="107"/>
      <c r="Q46" s="183"/>
      <c r="R46" s="106"/>
      <c r="S46" s="107"/>
      <c r="T46" s="183"/>
      <c r="U46" s="17"/>
      <c r="V46" s="662"/>
      <c r="Y46" s="19"/>
      <c r="Z46" s="19"/>
      <c r="AA46" s="19"/>
    </row>
    <row r="47" spans="1:27" ht="13.5" customHeight="1" x14ac:dyDescent="0.15">
      <c r="A47" s="74"/>
      <c r="B47" s="73"/>
      <c r="C47" s="106"/>
      <c r="D47" s="107"/>
      <c r="E47" s="183"/>
      <c r="F47" s="106"/>
      <c r="G47" s="107"/>
      <c r="H47" s="183"/>
      <c r="I47" s="106"/>
      <c r="J47" s="107"/>
      <c r="K47" s="183"/>
      <c r="L47" s="106"/>
      <c r="M47" s="107"/>
      <c r="N47" s="183"/>
      <c r="O47" s="106"/>
      <c r="P47" s="107"/>
      <c r="Q47" s="183"/>
      <c r="R47" s="106"/>
      <c r="S47" s="107"/>
      <c r="T47" s="183"/>
      <c r="U47" s="17"/>
      <c r="V47" s="662"/>
      <c r="Y47" s="19"/>
      <c r="Z47" s="19"/>
      <c r="AA47" s="19"/>
    </row>
    <row r="48" spans="1:27" ht="13.5" customHeight="1" x14ac:dyDescent="0.15">
      <c r="A48" s="74"/>
      <c r="B48" s="73"/>
      <c r="C48" s="106"/>
      <c r="D48" s="107"/>
      <c r="E48" s="183"/>
      <c r="F48" s="106"/>
      <c r="G48" s="107"/>
      <c r="H48" s="183"/>
      <c r="I48" s="106"/>
      <c r="J48" s="107"/>
      <c r="K48" s="183"/>
      <c r="L48" s="106"/>
      <c r="M48" s="107"/>
      <c r="N48" s="183"/>
      <c r="O48" s="106"/>
      <c r="P48" s="107"/>
      <c r="Q48" s="183"/>
      <c r="R48" s="106"/>
      <c r="S48" s="107"/>
      <c r="T48" s="183"/>
      <c r="U48" s="17"/>
      <c r="V48" s="662"/>
      <c r="Y48" s="19"/>
      <c r="Z48" s="19"/>
      <c r="AA48" s="19"/>
    </row>
    <row r="49" spans="1:27" ht="13.5" customHeight="1" x14ac:dyDescent="0.15">
      <c r="A49" s="74"/>
      <c r="B49" s="73"/>
      <c r="C49" s="106"/>
      <c r="D49" s="107"/>
      <c r="E49" s="183"/>
      <c r="F49" s="106"/>
      <c r="G49" s="107"/>
      <c r="H49" s="183"/>
      <c r="I49" s="106"/>
      <c r="J49" s="107"/>
      <c r="K49" s="183"/>
      <c r="L49" s="106"/>
      <c r="M49" s="107"/>
      <c r="N49" s="183"/>
      <c r="O49" s="106"/>
      <c r="P49" s="107"/>
      <c r="Q49" s="183"/>
      <c r="R49" s="106"/>
      <c r="S49" s="107"/>
      <c r="T49" s="183"/>
      <c r="U49" s="17"/>
      <c r="V49" s="662"/>
      <c r="Y49" s="19"/>
      <c r="Z49" s="19"/>
      <c r="AA49" s="19"/>
    </row>
    <row r="50" spans="1:27" ht="13.5" customHeight="1" x14ac:dyDescent="0.15">
      <c r="A50" s="74"/>
      <c r="B50" s="73"/>
      <c r="C50" s="106"/>
      <c r="D50" s="107"/>
      <c r="E50" s="183"/>
      <c r="F50" s="106"/>
      <c r="G50" s="107"/>
      <c r="H50" s="183"/>
      <c r="I50" s="106"/>
      <c r="J50" s="107"/>
      <c r="K50" s="183"/>
      <c r="L50" s="106"/>
      <c r="M50" s="107"/>
      <c r="N50" s="183"/>
      <c r="O50" s="106"/>
      <c r="P50" s="107"/>
      <c r="Q50" s="183"/>
      <c r="R50" s="106"/>
      <c r="S50" s="107"/>
      <c r="T50" s="183"/>
      <c r="U50" s="17"/>
      <c r="V50" s="662"/>
      <c r="Y50" s="19"/>
      <c r="Z50" s="19"/>
      <c r="AA50" s="19"/>
    </row>
    <row r="51" spans="1:27" ht="13.5" customHeight="1" x14ac:dyDescent="0.15">
      <c r="A51" s="74"/>
      <c r="B51" s="73"/>
      <c r="C51" s="106"/>
      <c r="D51" s="107"/>
      <c r="E51" s="183"/>
      <c r="F51" s="106"/>
      <c r="G51" s="107"/>
      <c r="H51" s="183"/>
      <c r="I51" s="106"/>
      <c r="J51" s="107"/>
      <c r="K51" s="183"/>
      <c r="L51" s="106"/>
      <c r="M51" s="107"/>
      <c r="N51" s="183"/>
      <c r="O51" s="106"/>
      <c r="P51" s="107"/>
      <c r="Q51" s="183"/>
      <c r="R51" s="106"/>
      <c r="S51" s="107"/>
      <c r="T51" s="183"/>
      <c r="U51" s="17"/>
      <c r="V51" s="662"/>
      <c r="Y51" s="19"/>
      <c r="Z51" s="19"/>
      <c r="AA51" s="19"/>
    </row>
    <row r="52" spans="1:27" ht="13.5" customHeight="1" thickBot="1" x14ac:dyDescent="0.2">
      <c r="A52" s="75"/>
      <c r="B52" s="294"/>
      <c r="C52" s="106"/>
      <c r="D52" s="107">
        <v>0</v>
      </c>
      <c r="E52" s="183"/>
      <c r="F52" s="106"/>
      <c r="G52" s="107">
        <v>0</v>
      </c>
      <c r="H52" s="183"/>
      <c r="I52" s="106"/>
      <c r="J52" s="107">
        <v>0</v>
      </c>
      <c r="K52" s="183"/>
      <c r="L52" s="106"/>
      <c r="M52" s="107">
        <v>0</v>
      </c>
      <c r="N52" s="183"/>
      <c r="O52" s="106"/>
      <c r="P52" s="107">
        <v>0</v>
      </c>
      <c r="Q52" s="183"/>
      <c r="R52" s="106"/>
      <c r="S52" s="107">
        <v>0</v>
      </c>
      <c r="T52" s="183"/>
      <c r="U52" s="17"/>
      <c r="V52" s="662"/>
      <c r="Y52" s="19"/>
      <c r="Z52" s="19"/>
      <c r="AA52" s="19"/>
    </row>
    <row r="53" spans="1:27" ht="13.5" customHeight="1" x14ac:dyDescent="0.15">
      <c r="A53" s="70"/>
      <c r="B53" s="71"/>
      <c r="C53" s="210"/>
      <c r="D53" s="211"/>
      <c r="E53" s="363"/>
      <c r="F53" s="210"/>
      <c r="G53" s="211"/>
      <c r="H53" s="363"/>
      <c r="I53" s="210"/>
      <c r="J53" s="211"/>
      <c r="K53" s="363"/>
      <c r="L53" s="210"/>
      <c r="M53" s="211"/>
      <c r="N53" s="363"/>
      <c r="O53" s="210"/>
      <c r="P53" s="211"/>
      <c r="Q53" s="363"/>
      <c r="R53" s="210"/>
      <c r="S53" s="211"/>
      <c r="T53" s="371"/>
      <c r="U53" s="17"/>
      <c r="V53" s="662"/>
      <c r="Y53" s="19"/>
      <c r="Z53" s="19"/>
      <c r="AA53" s="19"/>
    </row>
    <row r="54" spans="1:27" ht="13.5" customHeight="1" thickBot="1" x14ac:dyDescent="0.2">
      <c r="A54" s="676">
        <f>SUM(D54,G54,J54,M54,P54,S54)</f>
        <v>10210</v>
      </c>
      <c r="B54" s="678"/>
      <c r="C54" s="202" t="s">
        <v>181</v>
      </c>
      <c r="D54" s="203">
        <f>SUM(D15,D40)</f>
        <v>0</v>
      </c>
      <c r="E54" s="357">
        <f>SUM(E15,E40)</f>
        <v>0</v>
      </c>
      <c r="F54" s="202" t="s">
        <v>181</v>
      </c>
      <c r="G54" s="203">
        <f>SUM(G15,G40)</f>
        <v>3520</v>
      </c>
      <c r="H54" s="357">
        <f>SUM(H15,H40)</f>
        <v>0</v>
      </c>
      <c r="I54" s="202" t="s">
        <v>181</v>
      </c>
      <c r="J54" s="203">
        <f>SUM(J15,J40)</f>
        <v>3580</v>
      </c>
      <c r="K54" s="357">
        <f>SUM(K15,K40)</f>
        <v>0</v>
      </c>
      <c r="L54" s="202" t="s">
        <v>181</v>
      </c>
      <c r="M54" s="203">
        <f>SUM(M15,M40)</f>
        <v>1340</v>
      </c>
      <c r="N54" s="357">
        <f>SUM(N15,N40)</f>
        <v>0</v>
      </c>
      <c r="O54" s="202" t="s">
        <v>181</v>
      </c>
      <c r="P54" s="203">
        <f>SUM(P15,P40)</f>
        <v>1770</v>
      </c>
      <c r="Q54" s="357">
        <f>SUM(Q15,Q40)</f>
        <v>0</v>
      </c>
      <c r="R54" s="202"/>
      <c r="S54" s="203">
        <f>SUM(S15,S40)</f>
        <v>0</v>
      </c>
      <c r="T54" s="369">
        <f>SUM(T15,T40)</f>
        <v>0</v>
      </c>
      <c r="U54" s="17"/>
      <c r="V54" s="662"/>
    </row>
    <row r="55" spans="1:27" ht="13.5" customHeight="1" x14ac:dyDescent="0.15">
      <c r="A55" s="23"/>
      <c r="B55" s="23"/>
      <c r="C55" s="481" t="s">
        <v>667</v>
      </c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28"/>
      <c r="S55" s="25"/>
      <c r="T55" s="25"/>
    </row>
    <row r="56" spans="1:27" ht="17.25" customHeight="1" x14ac:dyDescent="0.15">
      <c r="A56" s="26"/>
      <c r="B56" s="26"/>
      <c r="C56" s="95" t="s">
        <v>114</v>
      </c>
      <c r="D56" s="19"/>
      <c r="E56" s="382" t="s">
        <v>639</v>
      </c>
      <c r="F56" s="382">
        <f>$M$3*0.3</f>
        <v>0</v>
      </c>
      <c r="G56" s="19"/>
      <c r="H56" s="391" t="s">
        <v>642</v>
      </c>
      <c r="I56" s="390">
        <f>山口1!$K$53</f>
        <v>0</v>
      </c>
      <c r="J56" s="19"/>
      <c r="K56" s="19"/>
      <c r="L56" s="19"/>
      <c r="M56" s="19"/>
      <c r="N56" s="19"/>
      <c r="O56" s="19"/>
      <c r="P56" s="19"/>
      <c r="R56" s="49" t="str">
        <f>市郡別!T92</f>
        <v>(R7.4月)</v>
      </c>
      <c r="S56" s="19"/>
    </row>
    <row r="57" spans="1:27" ht="13.5" customHeight="1" x14ac:dyDescent="0.15"/>
    <row r="58" spans="1:27" ht="13.5" customHeight="1" x14ac:dyDescent="0.15"/>
    <row r="59" spans="1:27" ht="13.5" customHeight="1" x14ac:dyDescent="0.15"/>
    <row r="60" spans="1:27" ht="13.5" customHeight="1" x14ac:dyDescent="0.15"/>
    <row r="61" spans="1:27" ht="13.5" customHeight="1" x14ac:dyDescent="0.15"/>
    <row r="62" spans="1:27" ht="13.5" customHeight="1" x14ac:dyDescent="0.15"/>
    <row r="63" spans="1:27" ht="13.5" customHeight="1" x14ac:dyDescent="0.15"/>
  </sheetData>
  <mergeCells count="20">
    <mergeCell ref="H2:K5"/>
    <mergeCell ref="A7:B8"/>
    <mergeCell ref="V9:V13"/>
    <mergeCell ref="Q2:S5"/>
    <mergeCell ref="T2:T5"/>
    <mergeCell ref="M3:N5"/>
    <mergeCell ref="O7:Q7"/>
    <mergeCell ref="A24:A31"/>
    <mergeCell ref="V15:V54"/>
    <mergeCell ref="O3:P5"/>
    <mergeCell ref="A54:B54"/>
    <mergeCell ref="A40:B40"/>
    <mergeCell ref="A9:B13"/>
    <mergeCell ref="A2:F5"/>
    <mergeCell ref="G2:G5"/>
    <mergeCell ref="A32:A38"/>
    <mergeCell ref="A21:A23"/>
    <mergeCell ref="A17:A20"/>
    <mergeCell ref="A15:B15"/>
    <mergeCell ref="L2:L5"/>
  </mergeCells>
  <phoneticPr fontId="6"/>
  <dataValidations count="1">
    <dataValidation type="whole" allowBlank="1" showInputMessage="1" showErrorMessage="1" errorTitle="部数オーバー！" error="入力部数が持ち部数を超えていますので入力しなおしてください。" sqref="E17:E39 H17:H39 K17:K39 N17:N39 Q17:Q39 T17:T39 E9:E14 H9:H14 K9:K14 N9:N14 Q9:Q14 T9:T14 E42:E52 H42:H52 K42:K52 N42:N52 Q42:Q52 T42:T52" xr:uid="{00000000-0002-0000-0A00-000000000000}">
      <formula1>10</formula1>
      <formula2>D9</formula2>
    </dataValidation>
  </dataValidations>
  <printOptions horizontalCentered="1" verticalCentered="1"/>
  <pageMargins left="0.39370078740157483" right="0" top="0.31496062992125984" bottom="0.19685039370078741" header="0" footer="0"/>
  <pageSetup paperSize="9" scale="7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市郡別部数・単価</vt:lpstr>
      <vt:lpstr>市郡別</vt:lpstr>
      <vt:lpstr>山口1</vt:lpstr>
      <vt:lpstr>山口2</vt:lpstr>
      <vt:lpstr>山口3</vt:lpstr>
      <vt:lpstr>山口4</vt:lpstr>
      <vt:lpstr>山口5</vt:lpstr>
      <vt:lpstr>山口6</vt:lpstr>
      <vt:lpstr>山口7</vt:lpstr>
      <vt:lpstr>山口8</vt:lpstr>
      <vt:lpstr>山口9</vt:lpstr>
      <vt:lpstr>山口10</vt:lpstr>
      <vt:lpstr>宇部日報【夕刊】</vt:lpstr>
      <vt:lpstr>宇部日報【夕刊】!Print_Area</vt:lpstr>
      <vt:lpstr>山口1!Print_Area</vt:lpstr>
      <vt:lpstr>山口10!Print_Area</vt:lpstr>
      <vt:lpstr>山口2!Print_Area</vt:lpstr>
      <vt:lpstr>山口3!Print_Area</vt:lpstr>
      <vt:lpstr>山口4!Print_Area</vt:lpstr>
      <vt:lpstr>山口5!Print_Area</vt:lpstr>
      <vt:lpstr>山口6!Print_Area</vt:lpstr>
      <vt:lpstr>山口7!Print_Area</vt:lpstr>
      <vt:lpstr>山口8!Print_Area</vt:lpstr>
      <vt:lpstr>山口9!Print_Area</vt:lpstr>
      <vt:lpstr>市郡別!Print_Area</vt:lpstr>
    </vt:vector>
  </TitlesOfParts>
  <Company>（株）西広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Shota Miyano</cp:lastModifiedBy>
  <cp:lastPrinted>2025-03-16T14:29:45Z</cp:lastPrinted>
  <dcterms:created xsi:type="dcterms:W3CDTF">1999-01-30T03:28:03Z</dcterms:created>
  <dcterms:modified xsi:type="dcterms:W3CDTF">2025-03-30T23:42:28Z</dcterms:modified>
</cp:coreProperties>
</file>